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35" windowWidth="7860" windowHeight="7695" tabRatio="717" activeTab="7"/>
  </bookViews>
  <sheets>
    <sheet name="4401" sheetId="1" r:id="rId1"/>
    <sheet name="4405" sheetId="2" r:id="rId2"/>
    <sheet name="4410" sheetId="3" r:id="rId3"/>
    <sheet name="4415" sheetId="4" r:id="rId4"/>
    <sheet name="4420" sheetId="5" r:id="rId5"/>
    <sheet name="4425" sheetId="6" r:id="rId6"/>
    <sheet name="4430" sheetId="7" r:id="rId7"/>
    <sheet name="4435" sheetId="8" r:id="rId8"/>
  </sheets>
  <externalReferences>
    <externalReference r:id="rId11"/>
    <externalReference r:id="rId12"/>
  </externalReferences>
  <definedNames>
    <definedName name="_xlnm.Print_Area" localSheetId="0">'4401'!$A$1:$AV$124</definedName>
    <definedName name="_xlnm.Print_Area" localSheetId="1">'4405'!$A$1:$AV$50</definedName>
    <definedName name="_xlnm.Print_Area" localSheetId="2">'4410'!$A$1:$AV$102</definedName>
    <definedName name="_xlnm.Print_Area" localSheetId="3">'4415'!$A$1:$AV$50</definedName>
    <definedName name="_xlnm.Print_Area" localSheetId="4">'4420'!$A$1:$AV$29</definedName>
    <definedName name="_xlnm.Print_Area" localSheetId="5">'4425'!$A$1:$AV$82</definedName>
    <definedName name="_xlnm.Print_Area" localSheetId="6">'4430'!$A$1:$AV$71</definedName>
    <definedName name="_xlnm.Print_Area" localSheetId="7">'4435'!$A$1:$AV$20</definedName>
    <definedName name="_xlnm.Print_Titles" localSheetId="0">'4401'!$2:$2</definedName>
    <definedName name="_xlnm.Print_Titles" localSheetId="1">'4405'!$2:$2</definedName>
    <definedName name="_xlnm.Print_Titles" localSheetId="2">'4410'!$2:$2</definedName>
    <definedName name="_xlnm.Print_Titles" localSheetId="3">'4415'!$2:$2</definedName>
    <definedName name="_xlnm.Print_Titles" localSheetId="5">'4425'!$2:$2</definedName>
    <definedName name="_xlnm.Print_Titles" localSheetId="6">'4430'!$2:$2</definedName>
    <definedName name="_xlnm.Print_Titles" localSheetId="7">'4435'!$2:$2</definedName>
  </definedNames>
  <calcPr fullCalcOnLoad="1"/>
</workbook>
</file>

<file path=xl/sharedStrings.xml><?xml version="1.0" encoding="utf-8"?>
<sst xmlns="http://schemas.openxmlformats.org/spreadsheetml/2006/main" count="1281" uniqueCount="436">
  <si>
    <t>البعثاث العلمية والدورات التدريبية</t>
  </si>
  <si>
    <t>( علاوة العمل الاضافي (التعليم الاضافي</t>
  </si>
  <si>
    <t>مكافات الموظفين</t>
  </si>
  <si>
    <t>مكافآت لجان الترقية لرتب المعلمين</t>
  </si>
  <si>
    <t xml:space="preserve"> صيانه الاثاث للمدارس </t>
  </si>
  <si>
    <t xml:space="preserve"> قرطاسيه وديسكات ولوازم الحاسوب للمدارس </t>
  </si>
  <si>
    <t xml:space="preserve"> قرطاسيه ومطبوعات للصحه المدرسيه</t>
  </si>
  <si>
    <t xml:space="preserve"> كتب مكتبات للمدارس </t>
  </si>
  <si>
    <t xml:space="preserve"> كتب/ طباعه الكتب المدرسيه </t>
  </si>
  <si>
    <t xml:space="preserve"> كتب دراسيه لمبعوثي الدراسات العليا</t>
  </si>
  <si>
    <t xml:space="preserve"> أشجار وبذور ولوازم حدائق المدارس </t>
  </si>
  <si>
    <t xml:space="preserve"> لوازم وادوات رياضيه للمدارس والدورات الرياضية </t>
  </si>
  <si>
    <t xml:space="preserve"> بدل أجور السفر لمبعوثي الدراسات العليا </t>
  </si>
  <si>
    <t>020</t>
  </si>
  <si>
    <t>رسوم مبعوثي ( بكالوريوس) في الجامعات الأردنية</t>
  </si>
  <si>
    <t>مكافأت الموظفين</t>
  </si>
  <si>
    <t>مكافآت أعضاء لجنة معادلة الشهادات</t>
  </si>
  <si>
    <t xml:space="preserve"> قرطاسيه ومطبوعات ولوازم مكتبيه لامتحان الثانويه العامه  </t>
  </si>
  <si>
    <t>015</t>
  </si>
  <si>
    <t>أجور نقل وترحيل</t>
  </si>
  <si>
    <t>016</t>
  </si>
  <si>
    <t xml:space="preserve"> أجور العاملين في امتحان الثانويه العامه </t>
  </si>
  <si>
    <t xml:space="preserve">نفقات برمجيات لمديرية الاختبارات </t>
  </si>
  <si>
    <t>نفقات حوسبة نتائج الثانوية العامة قبل عام 1985</t>
  </si>
  <si>
    <t>مجموع النفقات التشغيليه</t>
  </si>
  <si>
    <t xml:space="preserve"> قرطاسيه ومطبوعات ولوازم مكتبيه للدارسيين في برامج محو الاميه وتعليم الكبار ووسائل تعليميه </t>
  </si>
  <si>
    <t xml:space="preserve"> نفقات الاحتفال باليوميين العالمي والعربي لمحو الاميه وتعليم الكبار </t>
  </si>
  <si>
    <t>نفقات مراكز الدراسات المسائية / مراكز الاصلاح والتأهيل</t>
  </si>
  <si>
    <t>مجموع الفصل</t>
  </si>
  <si>
    <t>مكافات المسابقات المهنية الخاصة بالتعليم الفندقي</t>
  </si>
  <si>
    <t>النشاطات التربوية / مديريات التربية والتعليم</t>
  </si>
  <si>
    <t>النشاط : 601 الخدمات الإدارية والمساندة</t>
  </si>
  <si>
    <t>مجموع النشاط</t>
  </si>
  <si>
    <t>النشاط : 601 - تدريس طلاب التعليم المهني</t>
  </si>
  <si>
    <t>النشاط: 601-تنظيم الدورات الرياضية والمهرجانات والاحتفالات الوطنية</t>
  </si>
  <si>
    <t>النشاط : 601 - رعاية الطلبة ذوي الاحتياجات الخاصة والموهوبين</t>
  </si>
  <si>
    <t>النشاط : 601- تدريس طلاب مرحلة رياض الأطفال</t>
  </si>
  <si>
    <t>النشاط: 601- تدريس طلاب مرحلة التعليم الأساسي</t>
  </si>
  <si>
    <t>النشاط: 602- البعثاث العلمية والعلاقات الثقافية</t>
  </si>
  <si>
    <t>النشاط: 603- طباعة الكتب المدرسية</t>
  </si>
  <si>
    <t>النشاط: 601- تدريس مرحلة التعليم الثانوي</t>
  </si>
  <si>
    <t>النشاط: 602- امتحان الثانوية العامة</t>
  </si>
  <si>
    <t>النشاط:601- تعليم الكبار ومحو الأمية</t>
  </si>
  <si>
    <t>نفقات سلسلة نشامى الأردن / صندوق الملك عبدالله الثاني للتنمية</t>
  </si>
  <si>
    <t>النوع / مجموعة</t>
  </si>
  <si>
    <t>المادة/ الفرعية</t>
  </si>
  <si>
    <t>الوصف</t>
  </si>
  <si>
    <t>تعويضات العاملين</t>
  </si>
  <si>
    <t xml:space="preserve"> الرواتب والاجور والعلاوات</t>
  </si>
  <si>
    <t xml:space="preserve"> الموظفون المصنفون </t>
  </si>
  <si>
    <t xml:space="preserve"> الموظفون غير المصنفين </t>
  </si>
  <si>
    <t>علاوة غلاء المعيشة الشخصية</t>
  </si>
  <si>
    <t xml:space="preserve"> علاوة غلاء المعيشه العائليه</t>
  </si>
  <si>
    <t xml:space="preserve"> علاوة العمل الاضافي </t>
  </si>
  <si>
    <t xml:space="preserve"> العلاوة الاضافيه </t>
  </si>
  <si>
    <t xml:space="preserve"> علاوات اخرى </t>
  </si>
  <si>
    <t xml:space="preserve"> علاوة النقل </t>
  </si>
  <si>
    <t xml:space="preserve"> بدل تنقلات </t>
  </si>
  <si>
    <t xml:space="preserve"> مكافآت الموظفين</t>
  </si>
  <si>
    <t xml:space="preserve"> صيانه الالات والاثاث ولوازمها</t>
  </si>
  <si>
    <t xml:space="preserve"> قرطاسيه مختلفة ومطبوعات ولوازم مكتبيه </t>
  </si>
  <si>
    <t>الاعانات لمؤسسات عامة</t>
  </si>
  <si>
    <t>دعم الاتحاد الرياضي المدرسي</t>
  </si>
  <si>
    <t>المجموع</t>
  </si>
  <si>
    <t>مساهمات الضمان الاجتماعي</t>
  </si>
  <si>
    <t>الضمان الاجتماعي</t>
  </si>
  <si>
    <t>استخدام السلع والخدمات</t>
  </si>
  <si>
    <t xml:space="preserve"> الايجارات</t>
  </si>
  <si>
    <t xml:space="preserve"> ابنيه مستأجره لمديريات التربية والتعليم</t>
  </si>
  <si>
    <t xml:space="preserve"> ايجار مبنى المركز الاقليمي لليونسكو</t>
  </si>
  <si>
    <t xml:space="preserve"> الهاتف والتلكس والبرق والبريد </t>
  </si>
  <si>
    <t xml:space="preserve"> الماء</t>
  </si>
  <si>
    <t xml:space="preserve"> الكهرباء </t>
  </si>
  <si>
    <t xml:space="preserve"> المحروقات </t>
  </si>
  <si>
    <t xml:space="preserve"> صيانه السيارات والاليات ولوازمها </t>
  </si>
  <si>
    <t xml:space="preserve"> مواد وخامات (اعاشه ، البسه ، ادويه ، افلام ، الخ..)</t>
  </si>
  <si>
    <t>التأمين</t>
  </si>
  <si>
    <t xml:space="preserve">السفر في المهمات الرسميه </t>
  </si>
  <si>
    <t>مصروفات سلع وخدمات اخرى</t>
  </si>
  <si>
    <t>001</t>
  </si>
  <si>
    <t>1</t>
  </si>
  <si>
    <t>متفرقة</t>
  </si>
  <si>
    <t>نفقات اخرى</t>
  </si>
  <si>
    <t>نفقات اخرى جارية</t>
  </si>
  <si>
    <t>البعثات العلمية والدورات التدريبية</t>
  </si>
  <si>
    <t>مجموع البرنامج</t>
  </si>
  <si>
    <t xml:space="preserve"> علاوة غلاءالمعيشه العائليه</t>
  </si>
  <si>
    <t xml:space="preserve"> علاوة العمل الاضافي (التدريب العملي الصيفي)</t>
  </si>
  <si>
    <t xml:space="preserve"> الضمان الاجتماعي </t>
  </si>
  <si>
    <t xml:space="preserve"> التنظيفات ولوازمها </t>
  </si>
  <si>
    <t xml:space="preserve"> تأمين المعلمين الصناعيين والمتدربين على الحياه </t>
  </si>
  <si>
    <t xml:space="preserve"> بدل استجار وسائط نقل للتعليم المهني</t>
  </si>
  <si>
    <t>علاوة الميدان</t>
  </si>
  <si>
    <t xml:space="preserve">البعثاث العلمية والدورات التدريبية </t>
  </si>
  <si>
    <t xml:space="preserve">اختبار ضبط نوعية التعليم </t>
  </si>
  <si>
    <t>017</t>
  </si>
  <si>
    <t>نفقات الدورات الرياضية والمهرجانات والاحتفالات الوطنية</t>
  </si>
  <si>
    <t>018</t>
  </si>
  <si>
    <t>نفقات اعداد الفرق والمنتخبات الرياضية</t>
  </si>
  <si>
    <t>037</t>
  </si>
  <si>
    <t xml:space="preserve"> استئجار آلات للحدائق المدرسية </t>
  </si>
  <si>
    <t>الاعانات</t>
  </si>
  <si>
    <t>إعانات المؤسسات العامة غير المالية</t>
  </si>
  <si>
    <t>028</t>
  </si>
  <si>
    <t xml:space="preserve"> علاوة غلاء المعيشه الشخصيه </t>
  </si>
  <si>
    <t>إستخدام السلع والخدمات</t>
  </si>
  <si>
    <t xml:space="preserve"> النفقات التشغيليه (سلع وخدمات)</t>
  </si>
  <si>
    <t>الماء</t>
  </si>
  <si>
    <t>الكهرباء</t>
  </si>
  <si>
    <t>المحروقات</t>
  </si>
  <si>
    <t>اجور صيانة السيارات والاليات</t>
  </si>
  <si>
    <t xml:space="preserve"> صيانه  واصلاحات الابنية ولوازمها </t>
  </si>
  <si>
    <t xml:space="preserve"> التنظيفات ولوازمها  ( منها عقود التنظيف )</t>
  </si>
  <si>
    <t>نفقات الاختبار الوطني لضبط نوعية التعليم والاختبارات الالكترونية</t>
  </si>
  <si>
    <t>نفقات واجور ورش تدريبية لبناء القدرات العاملين في بنوك الاسئلة</t>
  </si>
  <si>
    <t>النشاط 604- التعليم الإضافي للتعليم الأساسي</t>
  </si>
  <si>
    <t>النشاط 603- التعليم الإضافي للتعليم الثانوي</t>
  </si>
  <si>
    <t>نفقات نظام الاعتماد لرياض الأطفال</t>
  </si>
  <si>
    <t>الوزارة</t>
  </si>
  <si>
    <t>بني كنانه</t>
  </si>
  <si>
    <t>الرمثا</t>
  </si>
  <si>
    <t>الأغوار الشمالية</t>
  </si>
  <si>
    <t>قصبة المفرق</t>
  </si>
  <si>
    <t>البادية /ش/ الشرقية</t>
  </si>
  <si>
    <t>البادية /ش/ الغربية</t>
  </si>
  <si>
    <t>محافظة جرش</t>
  </si>
  <si>
    <t>محافظة عجلون</t>
  </si>
  <si>
    <t>لواء الجيزة</t>
  </si>
  <si>
    <t>لواء الموقر</t>
  </si>
  <si>
    <t>قصبة السلط</t>
  </si>
  <si>
    <t>عين الباشا</t>
  </si>
  <si>
    <t>دير علا</t>
  </si>
  <si>
    <t>الشونة الجنوبية</t>
  </si>
  <si>
    <t>الزرقاء الأولى</t>
  </si>
  <si>
    <t>الزرقاء الثانية</t>
  </si>
  <si>
    <t>الرصيفة</t>
  </si>
  <si>
    <t>قصبة مأدبا</t>
  </si>
  <si>
    <t>ذيبــــــان</t>
  </si>
  <si>
    <t>قصبة الكرك</t>
  </si>
  <si>
    <t>الأغوار الجنوبية</t>
  </si>
  <si>
    <t>لواء القصر</t>
  </si>
  <si>
    <t>المزار الجنوبي</t>
  </si>
  <si>
    <t>قصبة معان</t>
  </si>
  <si>
    <t>البادية الجنوبية</t>
  </si>
  <si>
    <t>لواء البتراء</t>
  </si>
  <si>
    <t>لواء الشوبك</t>
  </si>
  <si>
    <t>قصبة الطفيلة</t>
  </si>
  <si>
    <t>لواء بصيرا</t>
  </si>
  <si>
    <t>محافظة العقبة</t>
  </si>
  <si>
    <t>ملاحظات</t>
  </si>
  <si>
    <t xml:space="preserve"> التنظيفات ولوازمها (منها عقود التنظيف)</t>
  </si>
  <si>
    <t xml:space="preserve">حفلات وضيافه  </t>
  </si>
  <si>
    <t>حفلات وضيافة</t>
  </si>
  <si>
    <t>007</t>
  </si>
  <si>
    <t xml:space="preserve"> نفقات المستشارين الثقافيين</t>
  </si>
  <si>
    <t>نفقات طبية للمستشارين الثقافيين</t>
  </si>
  <si>
    <t>008</t>
  </si>
  <si>
    <t>الاعلانات والاشتراكات</t>
  </si>
  <si>
    <t>نفقات اتعاب وبدل اذونات تسليم وثائق شحن</t>
  </si>
  <si>
    <t>نفقات دعم المدرسة العربية في تونس</t>
  </si>
  <si>
    <t>المساهمات</t>
  </si>
  <si>
    <t>006</t>
  </si>
  <si>
    <t>الدورات التدريبية</t>
  </si>
  <si>
    <t>المنح الدراسية / المكرمة الملكية لابناء المعلمين</t>
  </si>
  <si>
    <t xml:space="preserve"> مكافات لغير الموظفين </t>
  </si>
  <si>
    <t>النشاط : 602 دعم مجمع اللغة العربية</t>
  </si>
  <si>
    <t>الدعم / المنح</t>
  </si>
  <si>
    <t>الدعم لوحدات حكومية عامة</t>
  </si>
  <si>
    <t>الدعم لوحدات حكومية عامة / جارية</t>
  </si>
  <si>
    <t>023</t>
  </si>
  <si>
    <t>مجمع اللغة العربية</t>
  </si>
  <si>
    <t>الموظفون غير المصنفون</t>
  </si>
  <si>
    <t>الموظفون بعقود</t>
  </si>
  <si>
    <t xml:space="preserve"> </t>
  </si>
  <si>
    <t>لواء قصبة اربد</t>
  </si>
  <si>
    <t>لواء المزار</t>
  </si>
  <si>
    <t>لواء بني عبيد</t>
  </si>
  <si>
    <t>لوائي الطيبة والوسطية</t>
  </si>
  <si>
    <t>الكورة</t>
  </si>
  <si>
    <t>لواء قصبة عمان</t>
  </si>
  <si>
    <t>لواء الجامعة</t>
  </si>
  <si>
    <t>لواء القويسمة</t>
  </si>
  <si>
    <t>لواء سحاب</t>
  </si>
  <si>
    <t>لواء ماركا</t>
  </si>
  <si>
    <t>لواء وادي السير</t>
  </si>
  <si>
    <t>لواء ناعور</t>
  </si>
  <si>
    <t xml:space="preserve"> عقود التامين على السيارات والعاملين في مركز الأجهزة المخبرية ضد الحوادث في العمل ومستودعات الكتب المدرسية وللعاملين فيها</t>
  </si>
  <si>
    <t xml:space="preserve"> نفقات دراسات وأبحاث  تغذية وخدمات مكمله لانتاج مركز الاجهزه المخبرية</t>
  </si>
  <si>
    <t xml:space="preserve"> بدل أستئجار وسائط النقل وأجور تحميل وتنزيل</t>
  </si>
  <si>
    <t xml:space="preserve">دعم المنظمات العربية  والاسلامية والدولية </t>
  </si>
  <si>
    <t xml:space="preserve"> نفقات الدورات التدريبيه والضيافة في الوزارة ومديريات التربية والتعليم</t>
  </si>
  <si>
    <t xml:space="preserve">مكافآت وضع مناهج جديدة وتجريبها وتحرير المخطوطات </t>
  </si>
  <si>
    <t xml:space="preserve">  اجور صيانة التراكتورات الزراعية واطارات للسيارات</t>
  </si>
  <si>
    <t xml:space="preserve"> قرطاسيه و كتب مكتبات ومطبوعات للتخصصات المهنية  </t>
  </si>
  <si>
    <t>مواد أولية ومستلزمات ( حيوانات، نحل ، دواجن، أدوية، علاجات، أشجار ، أسمدة، بذور، تقاوي، لوازم مطبخ لتصنيع الأغذية والألبان، ألبسة عمل) وأعلاف للحيوانت والدواجن للتعليم الزراعي</t>
  </si>
  <si>
    <t xml:space="preserve"> مواد ولوازم تنظيفات / تعليم صناعي وفندقي وزراعي</t>
  </si>
  <si>
    <t>مكافآت العاملين في إدارة النشاطات التربوية</t>
  </si>
  <si>
    <t>مكافآت المشرفين والعاملين من الميدان على إدارة الصالات والقاعات والمهرجانات الرياضية ولجان التحكيم والكشافة والنشاطات التربوية بكافة أنواعها</t>
  </si>
  <si>
    <t>قرطاسية ومطبوعات لادارة النشاطات التربوية وكافة الأنشطة التربوية</t>
  </si>
  <si>
    <t>مواد ولوازم أولية للأنشطة التربوية</t>
  </si>
  <si>
    <t>مكافآت للعاملين بإدارة التربية الخاصة</t>
  </si>
  <si>
    <t>اجور صيانة الاجهزة والالات والأثاث وعقد صيانة طابعات بريل</t>
  </si>
  <si>
    <t xml:space="preserve">قرطاسية ومطبوعات  وألعاب تربوية ونفقات طباعة مناهج الطلبة ذوي الاحتياجات الخاصة والرزم التعليمية </t>
  </si>
  <si>
    <t xml:space="preserve">مواد ولوازم مدرسية  لبرامج الموهوبين والمتفوقين واعاشة الطلبة المكفوفين  </t>
  </si>
  <si>
    <t>نفقات و أجور صيانة ومستلزمات حاسوب والشبكة في المدارس</t>
  </si>
  <si>
    <t xml:space="preserve"> صيانه أجهزه التربيه والثقافه المهنيه والأثاث المدرسي</t>
  </si>
  <si>
    <t xml:space="preserve">قرطاسية ومطبوعات ولوازم مكتبية ولوازم للآلات التصوير في المدارس الأساسية وطباعة أدلة معايير ومؤشرات الأداء </t>
  </si>
  <si>
    <t xml:space="preserve"> أشجار وبذور ولوازم حدائق ومواد اوليه ولوازم للتربيه والثقافه المهنيه في المدارس</t>
  </si>
  <si>
    <t xml:space="preserve"> مواد أولية وصناعية للوسائل التعليمية ولوازم المختبرات المدرسية</t>
  </si>
  <si>
    <t>لوازم التربيه الفنية  للمدارس الأساسية</t>
  </si>
  <si>
    <t xml:space="preserve"> لوازم وأدوات رياضية للمدارس والدورات الرياضية و أدوات ولوازم كشفية وارشادية للمدارس </t>
  </si>
  <si>
    <t>بدل استئجار وسائط نقل الطلبة في المناطق النائية</t>
  </si>
  <si>
    <t xml:space="preserve"> رسوم ارصفة وتعبيد وتزفيت  وتراخيص ابنية قائمة وتوصيلات مياه وكهرباء للاسكان الوظيفيي وتوصيل مجاري واجور نضح ورسوم نفايات للمدارس</t>
  </si>
  <si>
    <t>نفقات إعداد دراسات واختبارات تشخيصية</t>
  </si>
  <si>
    <t xml:space="preserve"> رسوم مبعوثي التأهيل التربوي والدراسات العليا للجامعات الاردنية ورسوم دراسية للدورات والبعثات الداخلية والخارجية</t>
  </si>
  <si>
    <t>قرطاسيه ومطبوعات ولوازم مكتبيه ولوازم للآلات التصوير في المدارس الثانوية</t>
  </si>
  <si>
    <t xml:space="preserve"> لوازم المختبرات المدرسيه والوسائل التعليمية في المدارس</t>
  </si>
  <si>
    <t xml:space="preserve">  نفقات ضيافة وأجور للمشاركين في اعداد الاختبارات والامتحانات العامة والعاملين في بناء فقرات بنك الأسئلة والاختبارات الالكترونية</t>
  </si>
  <si>
    <t xml:space="preserve"> صيانه اجهزه والات الامتحانات العامه وعقود الصيانة</t>
  </si>
  <si>
    <t>أجور النقل للعاملين في امتحان الثانوية العامة ونقل رؤساء القاعات والمراقبين في مديريات التربية والتعليم في المناطق النائية</t>
  </si>
  <si>
    <t>نفقات ضيافة للمصحيحين وأعضاء الفريق العاملين في إمتحان الثانوية العامة</t>
  </si>
  <si>
    <t xml:space="preserve"> مكافات العاملين بمحو الاميه وتعليم الكبارفي الوزارة والميدان</t>
  </si>
  <si>
    <t xml:space="preserve">التنسيق مع الادارة التعليم العام </t>
  </si>
  <si>
    <t xml:space="preserve">النشاط: 602- تنظيم النشاطات الثقافية والفنية </t>
  </si>
  <si>
    <t>صيانة الالات والاثاث ولوازمها</t>
  </si>
  <si>
    <t xml:space="preserve">النشاط: 603-تنظيم نشاطات الاندية الصيفية </t>
  </si>
  <si>
    <t xml:space="preserve">النشاط: 604-دعم الفعاليات التربوية </t>
  </si>
  <si>
    <t xml:space="preserve">علاوة العمل الاضافي </t>
  </si>
  <si>
    <t xml:space="preserve">مواد وخامات </t>
  </si>
  <si>
    <t>الحفلات والضيافة</t>
  </si>
  <si>
    <t xml:space="preserve">قرطاسية الإختبارات الوطنية ولمطبوعات النتائج المدرسية ومراجع وكتب لمكتبة إدارة الامتحانات والاختبارات </t>
  </si>
  <si>
    <t>مكافآت لجان النشاطات الثقافية والعلمية والفنية والموسيقية والمسرحية والدينية ولجان التحكيم من الميدان</t>
  </si>
  <si>
    <t xml:space="preserve">صيانة واصلاح المعدات والاجهزة الموسيقية </t>
  </si>
  <si>
    <t>2</t>
  </si>
  <si>
    <t xml:space="preserve">مواد أولية ولوازم للاندية الصيفية </t>
  </si>
  <si>
    <t>019</t>
  </si>
  <si>
    <t xml:space="preserve">الاندية الصيفية </t>
  </si>
  <si>
    <t xml:space="preserve">أجور نقل الاندية الصيفية المدرسية </t>
  </si>
  <si>
    <t>صيانة مجمعات الانشطة والمسارح واثاث منازل المعلمات والطلاب</t>
  </si>
  <si>
    <t>مكافآت العاملين مع ذوي الاحتياجات الخاصة والعاملين في مدارس الملك عبدالله للتميز والمراكز الريادية والعاملين على تعديل مناهجهم في الميدان</t>
  </si>
  <si>
    <t xml:space="preserve">صيانة الابنية المدرسية </t>
  </si>
  <si>
    <t xml:space="preserve">عطاء تنظيف أكاديمية المكفوفين </t>
  </si>
  <si>
    <t>مطبوعات وأدلة معايير ومؤشرات أداء</t>
  </si>
  <si>
    <t xml:space="preserve">اجور المدربين والمشرفين على الدورات التدريبية </t>
  </si>
  <si>
    <t>نفقات وأجور  برنامج التدريب التكاملي seed لمباحث العلوم والرياضيات والاجتماعيات</t>
  </si>
  <si>
    <t>عقود صيانة أجهزة بنك الاسئلة في مديرية الاختبارات</t>
  </si>
  <si>
    <t>نفقات تطوير برمجية بنك الاسئلة والاختبارات الالكترونية</t>
  </si>
  <si>
    <t xml:space="preserve">نفقات وأجور وضيافة للعاملين في بناء وتجريب فقرات بنك الاسئلة والاختبارات الكترونية </t>
  </si>
  <si>
    <t>مراجعة إدارة التعليم المهني</t>
  </si>
  <si>
    <t>مراجعة إدارة التربية الخاصة</t>
  </si>
  <si>
    <t xml:space="preserve">التنسيق مع الادارة المعنية </t>
  </si>
  <si>
    <t>مركزي</t>
  </si>
  <si>
    <t xml:space="preserve"> قرطاسيه ومطبوعات ولوازم لآلات التصوير  في الوزاره ومديريات التربيه والتعليم </t>
  </si>
  <si>
    <t xml:space="preserve">قرطاسية ولوازم الحاسوب لمراكز مصادر التعلم </t>
  </si>
  <si>
    <t xml:space="preserve">كتب مكتبات </t>
  </si>
  <si>
    <t>قرطاسية ومطبوعات ولوازم EMIS</t>
  </si>
  <si>
    <t>مواد أولية لمركز الأجهزة المخبرية</t>
  </si>
  <si>
    <t>مواد اولية وكيميائية وبرمجيات تعليمية لمراكز مصادر التعلم</t>
  </si>
  <si>
    <t xml:space="preserve"> عقود تنظيفات الوزاره ومديريات التربية والتعليم ومراكز مصادر التعلم ومركز الأجهزة المخبرية </t>
  </si>
  <si>
    <t xml:space="preserve">تذاكر سفر ومياومات وبدل أجور السفر للدورات التدريبية  والبعثات الخارجية وبدل استئجار وسائط نقل وأجور تحميل وتنزيل </t>
  </si>
  <si>
    <t>نفقات متحف الكتاب المدرسي</t>
  </si>
  <si>
    <t xml:space="preserve"> اوسمة التربية والتعليم </t>
  </si>
  <si>
    <t>نفقات عقد حراسة وتنظيم حركة المرور داخل ساحات الوزارة</t>
  </si>
  <si>
    <t>نفقات ولوازم المعارض العلمية لمراكز مصادر التعلم</t>
  </si>
  <si>
    <t>مكافآت أعضاء مجلس التربية والتعليم</t>
  </si>
  <si>
    <t>صيانة أثاث وأجهزة معدات النشاطات التربوية ونوادي المعلمين ومنازل المعلمين والطلاب والمخيمات الكشفية  في الميدان</t>
  </si>
  <si>
    <t>مواد أولية للمعارض الفنية ولوازم لأندية المعلمين ومواد اولية ولوازم لمجمعات الأنشطة الفنية والثقافية</t>
  </si>
  <si>
    <t>مكافآت وأجور الكشافة في الميدان</t>
  </si>
  <si>
    <t xml:space="preserve">بالتنسيق مع ادارة التربية الخاصة </t>
  </si>
  <si>
    <t>بالتنسيق مع ادارة النشاطات</t>
  </si>
  <si>
    <t>التنسيق مع إدارة اللوازم والتزويد</t>
  </si>
  <si>
    <t>الأغوارالشمالية</t>
  </si>
  <si>
    <t>مواد ولوازم تنظيفات لبرامج المتفوقين</t>
  </si>
  <si>
    <t>قرطاسية ومطبوعات ولوازم وكتب مكتبات للمدارس</t>
  </si>
  <si>
    <t xml:space="preserve"> طباعة نشرة رياض الاطفال وبطاقة طفل الروضة </t>
  </si>
  <si>
    <t>نفقات وأجور إعداد النشرة التربوية روضتي مستقبلي</t>
  </si>
  <si>
    <t>قرطاسية ومطبوعات للإرشاد التربوي</t>
  </si>
  <si>
    <t>أنشطة مدرسية</t>
  </si>
  <si>
    <t>نفقات إعداد وطباعة ملف أعمال الطالب</t>
  </si>
  <si>
    <t>أجور نقل المراقبين والمصححين العاملين في امتحان الثانوية العامة</t>
  </si>
  <si>
    <t>نفقات الوفود الطلابية لمتحف الطفل الأردني</t>
  </si>
  <si>
    <t>بالتنسيق مع إدارة اللوازم والتزويد</t>
  </si>
  <si>
    <t>بالتنسيق مع إدارة مركز الملكة رانيا</t>
  </si>
  <si>
    <t>بالتنسيق مع إدارة التعليم</t>
  </si>
  <si>
    <t>بالتنسيق مع إدارة مركز الملكة رانيا العبدالله</t>
  </si>
  <si>
    <t>بالتنسيق مع إدارة المناهج</t>
  </si>
  <si>
    <t>التنسيق مع إدارة المناهج</t>
  </si>
  <si>
    <t>التنسيق مع ادارة النشاطات</t>
  </si>
  <si>
    <t>التنسيق مع مديرية الشؤون الادارية</t>
  </si>
  <si>
    <t>لواء المزار الشمالي</t>
  </si>
  <si>
    <t>التنسيق مع إدارة النشاطات</t>
  </si>
  <si>
    <t>الصرف حسب الأصول</t>
  </si>
  <si>
    <t>نفقات تحديث موقع اللجنة الالكتروني</t>
  </si>
  <si>
    <t>نفقات تكريم الوفود الزائرين</t>
  </si>
  <si>
    <t>نفقات تفعيل كراسي اليونسكو الجامعية</t>
  </si>
  <si>
    <t>نفقات مسابقات وجوائز ثقافية وعلمية</t>
  </si>
  <si>
    <t>نفقات مطبوعات قسم الثقافة والعلوم والاتصال</t>
  </si>
  <si>
    <t>نفقات إقامة أمسية شعرية ثقافية</t>
  </si>
  <si>
    <t>نفقات عقد ندوة تعريفية باللجنة الوطنية لأخلاقيات العلوم والتقانه</t>
  </si>
  <si>
    <t>نفقات ورش المدارس المنتسبة لليونسكو</t>
  </si>
  <si>
    <t>نفقات جائزة أفضل الممارسات في مجال التنمية المستدامة في المدارس المنتسبة لليونسكو</t>
  </si>
  <si>
    <t xml:space="preserve"> صيانه الاجهزه والالات والأثاث والهواتف والمقاسم  في الوزاره ومديريات التربيه والتعليم ومراكز مصادر التعلم ولوازمها ولوازم وتجهيزات الدفاع المدني</t>
  </si>
  <si>
    <t>تفعيل نظام حماية الأجهزة من الفيروسات</t>
  </si>
  <si>
    <t>صيانة أجهزة مراكز مصادر التعلم واستوديوهات وأجهزة التلفزيون والإذاعة المدرسية</t>
  </si>
  <si>
    <t>لوازم و أحبار للطابعات في الوزارة ومديريات التربية والتعليم</t>
  </si>
  <si>
    <t>صيانة الأجهزة والمعدات والأعمال الكهربائية والصحية في مشاغل المدارس المهنية</t>
  </si>
  <si>
    <t>صيانة أجهزة ومعدات السلامة العامة</t>
  </si>
  <si>
    <t>مواد ولوازم أولية لأندية المعلمين</t>
  </si>
  <si>
    <t xml:space="preserve">نفقات واحتفالات النشاطات الثقافية و الفنية </t>
  </si>
  <si>
    <t xml:space="preserve">نفقات إقامة معارض فنية وجوائز تكريم  للنشاطات العلمية والفنية والثقافية وأوائل المطالعين  وأندية الثقافة والعلوم وأندية حماية الطبيعة   </t>
  </si>
  <si>
    <t>نفقات الحديقة المدرسية ونقل الفرق الارشادية والكشفية</t>
  </si>
  <si>
    <t xml:space="preserve">مواد غذائية للمخيمات الكشفية والارشادية </t>
  </si>
  <si>
    <t>نفقات اقامة معسكرات الحسين للعمل والبناء</t>
  </si>
  <si>
    <t>نفقات مزرعة بلح السلام لمخيم شهداء معركة الكرامة</t>
  </si>
  <si>
    <t xml:space="preserve">عقود إعاشة ولوازم مطبخ ولوازم تعليمية ومواد أولية صناعية ولوازم محتبرات مهنية وألبسة لمعلمي الصناعي ولوازم تعليم نسوي ومواد وخامات والبسة  ومستلزمات انتاج وخدمة وتدبير للتعليم فندقي </t>
  </si>
  <si>
    <t>الموظفون بعقود شاملة</t>
  </si>
  <si>
    <t>خدمات الاتصال</t>
  </si>
  <si>
    <t xml:space="preserve"> أجور صيانه السيارات والاليات  في الوزاره ومديريات التربيه والتعليم مع أثمان قطع الغيار وإطارات السيارات</t>
  </si>
  <si>
    <t>أجور و لوازم صيانة الرافعات الشوكية وقطع الغيار</t>
  </si>
  <si>
    <t xml:space="preserve">مواد  ولوازم تنظيفات لإدارة التعليم الخاص </t>
  </si>
  <si>
    <t>مواد وبرمجيات ولوازم ومصاريف انتاجية للتلفزيون التربوي والإذاعة المدرسية</t>
  </si>
  <si>
    <t>نفقات حملة التوعية بالتراث الثقافي في المحافظات</t>
  </si>
  <si>
    <t>نفقات عقد ورش عمل في مجال المعلومات والاتصال</t>
  </si>
  <si>
    <t>نفقات ومكافآت الهيئة الوطنية للتعيم للجميع</t>
  </si>
  <si>
    <t xml:space="preserve"> نفقات الشبكة الوطنية للتجديدات التربوية </t>
  </si>
  <si>
    <t>لوازم ورشات واجتماعات مراكز واقسام مصادر التعلم</t>
  </si>
  <si>
    <t>نفقات برامج ودورات تدريبية للعاملين في إدارة الشؤون القانونية</t>
  </si>
  <si>
    <t>نفقات برمجيات الربط الالكتروني للقضايا القانونية مع وزارة العدل</t>
  </si>
  <si>
    <t>صيانة أجهزة ومعدات مركز الأجهزة المخبرية</t>
  </si>
  <si>
    <t>مواد ومستلزمات السلامة والصحة المهنية في مركز الأجهزة المخبرية</t>
  </si>
  <si>
    <t xml:space="preserve">نفقات تطبيق المهارات الحياتي ( ERSP) </t>
  </si>
  <si>
    <t>نفقات الكشافة والمرشدات والعمل التطوعي ودورة القائد لأندية المعلمين</t>
  </si>
  <si>
    <t>نفقات تبادل الفرق وأجور الحكام</t>
  </si>
  <si>
    <t>نفقات الدورة المدرسية ( الاستقلال )</t>
  </si>
  <si>
    <t>نفقات دورة الأمير فيصل الأولمبية</t>
  </si>
  <si>
    <t>نفقات السباقات والبطولات الرياضية</t>
  </si>
  <si>
    <t>نفقات دورة ميلاد القائد الرياضية لأندية المعلمين</t>
  </si>
  <si>
    <t>نفقات المخيم الابداعي</t>
  </si>
  <si>
    <t>نفقات الحسن للشباب</t>
  </si>
  <si>
    <t>مواد ولوازم لأندية المعلمين</t>
  </si>
  <si>
    <t>الزي الكشفي لطلبة الكشافة والمرشدات</t>
  </si>
  <si>
    <t>الاشتراكات في الصحف والمجلات لإدارة المناهج</t>
  </si>
  <si>
    <t>نفقات طباعة الكتاب الدوري بالتشريعات التربوية</t>
  </si>
  <si>
    <t>نفقات وأجور العاملين على برنامج الاعتماد الوطني للمدارس الصحية</t>
  </si>
  <si>
    <t>نفقات وأجور وضيافة للعاملين في بناء أدلة معايير ومؤشرات أداء</t>
  </si>
  <si>
    <t>نفقات تبادل الوفود التربوية والطلابية</t>
  </si>
  <si>
    <t>نفقات وأجور نقل الطلبة</t>
  </si>
  <si>
    <t>نفقات المجالس البرلمانية  الطلابية ومجالس أولياء الأمور والمعلمين</t>
  </si>
  <si>
    <t xml:space="preserve"> الموظفون بعقود </t>
  </si>
  <si>
    <t>مكافآت العاملين من الميدان التربوي في تجريب الكتب المدرسية</t>
  </si>
  <si>
    <t>مكافآت أعضاء المناهج والكتب المدرسية ( عضوية المناهج )</t>
  </si>
  <si>
    <t xml:space="preserve"> مكافآت لجان التطوير والتأليف والإشراف والتصميم والفحص والتحكيم والتحرير للكتب والأدلة المدرسية والأطر العامة والنتاجات العامة والخاصة لمختلف الفروع وتجريب الكتب المدرسية وتقويمها</t>
  </si>
  <si>
    <t>مكافأة أعضاء اللجان المنبثقة عن مجلس التربية والتعليم</t>
  </si>
  <si>
    <t>مكافآت العاملين في لجان التحقيق</t>
  </si>
  <si>
    <t>مكافآت لجان العطاءات المحلية والفرعية</t>
  </si>
  <si>
    <t>مكافآت فريق عمل ومنسقي الوزارة في الجامعات الحكومية الرسمية للمكرمة الملكية السامية لأبناء المعلمين</t>
  </si>
  <si>
    <t>مكافآت أخرى</t>
  </si>
  <si>
    <t>خدمات الاتصالات</t>
  </si>
  <si>
    <t>1 / 205</t>
  </si>
  <si>
    <t>التدفئة</t>
  </si>
  <si>
    <t>2 / 205</t>
  </si>
  <si>
    <t>سيارات صالون</t>
  </si>
  <si>
    <t>3 / 205</t>
  </si>
  <si>
    <t>مركبات النقل والآليات الثقيلة</t>
  </si>
  <si>
    <t xml:space="preserve">مواد أولية وكيميائية وبرمجيات لإدارات الوزارة ومديريات التربية والتعليم ، ومصادر التعلم ولوازم حدائق </t>
  </si>
  <si>
    <t xml:space="preserve">ألبسة للعاملين في(مكتب معالي الوزير والبوفيه ، مكتب عطوفة الأمين العام، العاملين في مركز الأجهزة المخبرية، والعاملين في المستودعات ) </t>
  </si>
  <si>
    <t>ألبسة للعاملين في خدمة الجمهور</t>
  </si>
  <si>
    <t>مواد وخامات وأدوات للرسم والتصميم</t>
  </si>
  <si>
    <t xml:space="preserve"> نفقات اجراء البحوث التربويه ودراسات للنوع الاجتماعي</t>
  </si>
  <si>
    <t>نفقات صيانة نظام ادارة الجودة ومأسسة معايير التميز وجائز الملك عبدالله الثاني لتميز الأداء الحكومي والشفافية  ونفقات جائزة الإبداع الحكومي وأجور التدريب على نظام ادارة الجودة ( الميدان + المدارس المستهدفة + رياض الأطفال )</t>
  </si>
  <si>
    <t>نفقات تدريب موظفي ومبرمجي ومهندسي مركز الملكة رانيا العبدالله والميدان التربوي والعاملين في التلفزيون التربوي</t>
  </si>
  <si>
    <t>نفقات وأجور لجان مبادرة التعليم بحلول عام ( 2030 ) ونفقات التنمية المستدامة للتربية.</t>
  </si>
  <si>
    <t xml:space="preserve">تذاكر سفر ومياومات وبدل أجور السفر للدورات التدريبية  والبعثات الخارجية </t>
  </si>
  <si>
    <t>مصروفات وسلع وخدمات مختلفة</t>
  </si>
  <si>
    <t>نفقات أخرى</t>
  </si>
  <si>
    <t>نفقات أخرى لم تتكرر</t>
  </si>
  <si>
    <t>نفقات مشروع إكساب الطلبة للمهارات الحياتية وبرنامج من المدرسة إلى المهن وتنفيذ خطة التوعية بالتخصصات الراكدة والمشبعة في سوق العمل</t>
  </si>
  <si>
    <t>نفقات مشروع الدليل الارشادي لحماية الطلبة من التسرب والحد من عمل الأطفال</t>
  </si>
  <si>
    <t>نفقات برامج توعية الطلبة والمعلمين وأولياء الأمور للحد من العنف</t>
  </si>
  <si>
    <t>النشاط: 607- التغذية المدرسية</t>
  </si>
  <si>
    <t>027</t>
  </si>
  <si>
    <t>إعاشة</t>
  </si>
  <si>
    <t>نفقات التغذية المدرسية</t>
  </si>
  <si>
    <t>بدل أتعاب القائمين على تنفيذ المشروع</t>
  </si>
  <si>
    <t xml:space="preserve">قرطاسية ومطبوعات مختلفة لرسالة المعلم والتقرير الاحصائي </t>
  </si>
  <si>
    <t>فرطاسية ومطبوعات لإدارة التخطيط والبحث التربوي</t>
  </si>
  <si>
    <t>نفقات تدريب العاملين في مراكز محو الامية وتعليم الكبار</t>
  </si>
  <si>
    <t>نفقات برنامج تعزيزالثقافة للمتسرببين وتدريب العاملين في مراكز تعزيز ثقافة المتسربين</t>
  </si>
  <si>
    <t>نفقات وأجور التدقيق الداخلي لرياض الأطفال وإعداد التقرير الوطني لنتائج التدقيق الإداري والفني للجودة في رياض الأطفال</t>
  </si>
  <si>
    <t>نفقات وأجور لتطوير وتحديث نظام إدارة الشكاوي والطلبات</t>
  </si>
  <si>
    <t>ok</t>
  </si>
  <si>
    <t>نشاطات تربوية مختلفة</t>
  </si>
  <si>
    <t xml:space="preserve">نفقات المسح التربوي ونفقات تدريب المعلمين وذوي الاحتياجات الخاصة واعداد المناهج الاختيارية لمدارس الملك عبدالله الثاني للتميز ونفقات الترشيح والنشرات والمجلات </t>
  </si>
  <si>
    <t>نفقات مختلفة لمدارس الملك عبدالله الثاني للتميز</t>
  </si>
  <si>
    <t>نفقات تكبير الكتاب لضعاف البصر</t>
  </si>
  <si>
    <t>نفقات وقرطاسية نظام الاعتماد رياض الاطفال</t>
  </si>
  <si>
    <t xml:space="preserve">نفقات وقرطاسية واجور اعداد النشرة التربوية روضتي مستقبلي </t>
  </si>
  <si>
    <t>نفقات واجور لتقييم برنامج المديرية والمدرسة</t>
  </si>
  <si>
    <t>الانشطه المدرسية</t>
  </si>
  <si>
    <t xml:space="preserve"> نفقات اعداد دراسات وابحاث تعليم مهني و نفقات تطبيق عملي للطلاب </t>
  </si>
  <si>
    <t xml:space="preserve">  بدل استئجار أجهزة وآلات ومعدات زراعية وأجور نضح ونفايات</t>
  </si>
  <si>
    <t xml:space="preserve">نفقات الحديقة المدرسية </t>
  </si>
  <si>
    <t xml:space="preserve"> نفقات شراء وخدمات مكمله لانتاج مركز الاجهزه المخبرية</t>
  </si>
  <si>
    <t>نفقات المهرجان الرياضي المركزي</t>
  </si>
  <si>
    <t>نفقات الدورة الرياضية الاولى للواعدين(ابطال المستقبل )</t>
  </si>
  <si>
    <t>نفقات الدورة الرياضية الاولى للمدارس الخاصة (دورة ولي العهد )</t>
  </si>
  <si>
    <t>نفقات البطولة التنشيطية الثالثه للياقة البدنية</t>
  </si>
  <si>
    <t>3</t>
  </si>
  <si>
    <t>نفقات الاوبريت الموسيقي بعيد ميلاد جلالة الملك وعيد الجلوس</t>
  </si>
  <si>
    <t>طباعة وتكبير مناهج الطلبة ضعاف البصر بنفس مواصفات الكتاب المدرسي</t>
  </si>
  <si>
    <t>نفقات واجور مجلة التربية والتعليم</t>
  </si>
  <si>
    <t>قرطاسية ومطبوعات وسجلات التعليم الاضافي</t>
  </si>
  <si>
    <t>نفقات وأجور العاملين في التقرير السنوي للجنة الوطنية</t>
  </si>
  <si>
    <t xml:space="preserve"> نفقات اجراء البحوث التربويه ودراسات للنوع الاجتماعي ونفقات الاحتفال بيوم المرأة العالمي</t>
  </si>
  <si>
    <t>نفقات قضيا حقوقية</t>
  </si>
  <si>
    <t xml:space="preserve">بدل استئجار مركبات واليات </t>
  </si>
  <si>
    <t>الموظفين بعقود</t>
  </si>
  <si>
    <t>استئجار مركبات واليات</t>
  </si>
  <si>
    <t>بدل استئجار وسائط نقل للطلبه في المناطق النائية ومدارس الدمج</t>
  </si>
  <si>
    <t>رسوم ورخص</t>
  </si>
  <si>
    <t>رسوم ارصفه وتعبيد وتراخيص ابنيه وتوصيلات مياه وكهرباء للسكن الوظيفي ورسوم نفيات ونضح للمدارس</t>
  </si>
  <si>
    <t>نفقات المراسم المدرسية والمعارض الفنية والورش المسرحية والموسيقية والفنية والثقافية</t>
  </si>
  <si>
    <t xml:space="preserve"> مواد وبرمجيات ولوازم ومصاريف الإذاعة المدرسية</t>
  </si>
  <si>
    <t>مصروفات سلع وخدمات</t>
  </si>
  <si>
    <t>نفقات مبادرة تحدي القراءة العربي</t>
  </si>
  <si>
    <t>الإعانات</t>
  </si>
  <si>
    <t>دعم تعليم الطلبة ذوي الإعاقة</t>
  </si>
  <si>
    <t>تعزيز مفهوم النقل التشاركي لطلبة المدارس للسلامة العامة</t>
  </si>
  <si>
    <t xml:space="preserve">نفقات عقد دورات وتوعية تدريبية لطلاب المدارس للتعرف بقواعد السلامة على الطرقات </t>
  </si>
  <si>
    <t>نفقات الخطة التنفيذية الخاصة باستراتيجية السلامة على الطرق</t>
  </si>
  <si>
    <t>موارد تعليمية لدعم برنامج الفاقد التعليمي</t>
  </si>
  <si>
    <t>نفقات تطوير الخدمات والانظمة الالكترونية والعاملين عليها</t>
  </si>
  <si>
    <t>عقود خدمات وامن وحراسة</t>
  </si>
  <si>
    <t>مكافات لجنة الاعمال الانتاجية  قسم اللانتاج وصيانة الاثاث</t>
  </si>
  <si>
    <t>نفقات الدورة الرياضيه الثانية للطلبة الصم ( دورة الامير رعد</t>
  </si>
  <si>
    <t>نفقات جلسات توعوية وتعريفية للمعلمين حول التسرب وعمل الاطفال</t>
  </si>
</sst>
</file>

<file path=xl/styles.xml><?xml version="1.0" encoding="utf-8"?>
<styleSheet xmlns="http://schemas.openxmlformats.org/spreadsheetml/2006/main">
  <numFmts count="5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0"/>
    <numFmt numFmtId="179" formatCode="0000"/>
    <numFmt numFmtId="180" formatCode="%\ 0.00"/>
    <numFmt numFmtId="181" formatCode="000"/>
    <numFmt numFmtId="182" formatCode="#,##0.0"/>
    <numFmt numFmtId="183" formatCode="#,##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%"/>
    <numFmt numFmtId="192" formatCode="%0"/>
    <numFmt numFmtId="193" formatCode="%0.0"/>
    <numFmt numFmtId="194" formatCode="%0.00"/>
    <numFmt numFmtId="195" formatCode="0.00000000000000000%"/>
    <numFmt numFmtId="196" formatCode="%0.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"/>
    <numFmt numFmtId="202" formatCode="0.000000000"/>
    <numFmt numFmtId="203" formatCode="_-* #,##0.0_-;_-* #,##0.0\-;_-* &quot;-&quot;??_-;_-@_-"/>
    <numFmt numFmtId="204" formatCode="_-* #,##0_-;_-* #,##0\-;_-* &quot;-&quot;??_-;_-@_-"/>
    <numFmt numFmtId="205" formatCode="_-* #,##0.000_-;_-* #,##0.000\-;_-* &quot;-&quot;??_-;_-@_-"/>
    <numFmt numFmtId="206" formatCode="_-* #,##0.0000_-;_-* #,##0.0000\-;_-* &quot;-&quot;??_-;_-@_-"/>
    <numFmt numFmtId="207" formatCode="_-* #,##0.00000_-;_-* #,##0.00000\-;_-* &quot;-&quot;??_-;_-@_-"/>
    <numFmt numFmtId="208" formatCode="[$-2C01]dd\ mmmm\,\ yyyy"/>
    <numFmt numFmtId="209" formatCode="[$-2C01]hh:mm:ss\ AM/PM"/>
    <numFmt numFmtId="210" formatCode="#,##0_ ;\-#,##0\ "/>
    <numFmt numFmtId="211" formatCode="_-* #,##0.0_-;_-* #,##0.0\-;_-* &quot;-&quot;?_-;_-@_-"/>
  </numFmts>
  <fonts count="5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name val="Times New Roman"/>
      <family val="1"/>
    </font>
    <font>
      <b/>
      <sz val="10"/>
      <color indexed="8"/>
      <name val="Simplified Arabic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name val="Calibri"/>
      <family val="2"/>
    </font>
    <font>
      <b/>
      <sz val="10"/>
      <color theme="1"/>
      <name val="Simplified Arabic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name val="Calibri"/>
      <family val="2"/>
    </font>
    <font>
      <b/>
      <sz val="9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readingOrder="1"/>
    </xf>
    <xf numFmtId="0" fontId="1" fillId="0" borderId="0" xfId="0" applyFont="1" applyAlignment="1">
      <alignment readingOrder="1"/>
    </xf>
    <xf numFmtId="0" fontId="1" fillId="0" borderId="0" xfId="0" applyFont="1" applyFill="1" applyAlignment="1">
      <alignment readingOrder="1"/>
    </xf>
    <xf numFmtId="0" fontId="2" fillId="0" borderId="0" xfId="0" applyFont="1" applyFill="1" applyAlignment="1">
      <alignment readingOrder="1"/>
    </xf>
    <xf numFmtId="0" fontId="1" fillId="0" borderId="0" xfId="0" applyFont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textRotation="90" wrapText="1" readingOrder="2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readingOrder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readingOrder="1"/>
    </xf>
    <xf numFmtId="0" fontId="6" fillId="0" borderId="10" xfId="0" applyFont="1" applyBorder="1" applyAlignment="1">
      <alignment readingOrder="1"/>
    </xf>
    <xf numFmtId="0" fontId="6" fillId="0" borderId="0" xfId="0" applyFont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 readingOrder="1"/>
    </xf>
    <xf numFmtId="0" fontId="6" fillId="0" borderId="0" xfId="0" applyFont="1" applyAlignment="1">
      <alignment vertical="center" readingOrder="1"/>
    </xf>
    <xf numFmtId="0" fontId="6" fillId="33" borderId="11" xfId="0" applyFont="1" applyFill="1" applyBorder="1" applyAlignment="1">
      <alignment horizontal="right" vertical="center" wrapText="1" readingOrder="1"/>
    </xf>
    <xf numFmtId="0" fontId="6" fillId="0" borderId="11" xfId="0" applyFont="1" applyFill="1" applyBorder="1" applyAlignment="1">
      <alignment horizontal="right" vertical="center" wrapText="1" readingOrder="1"/>
    </xf>
    <xf numFmtId="0" fontId="6" fillId="0" borderId="10" xfId="0" applyFont="1" applyFill="1" applyBorder="1" applyAlignment="1">
      <alignment horizontal="right" vertical="center" wrapText="1" readingOrder="1"/>
    </xf>
    <xf numFmtId="204" fontId="1" fillId="0" borderId="10" xfId="33" applyNumberFormat="1" applyFont="1" applyBorder="1" applyAlignment="1">
      <alignment readingOrder="1"/>
    </xf>
    <xf numFmtId="204" fontId="1" fillId="0" borderId="10" xfId="33" applyNumberFormat="1" applyFont="1" applyFill="1" applyBorder="1" applyAlignment="1">
      <alignment readingOrder="1"/>
    </xf>
    <xf numFmtId="0" fontId="7" fillId="0" borderId="0" xfId="0" applyFont="1" applyAlignment="1">
      <alignment readingOrder="1"/>
    </xf>
    <xf numFmtId="204" fontId="7" fillId="0" borderId="10" xfId="33" applyNumberFormat="1" applyFont="1" applyFill="1" applyBorder="1" applyAlignment="1">
      <alignment horizontal="center" vertical="center" wrapText="1" readingOrder="1"/>
    </xf>
    <xf numFmtId="204" fontId="7" fillId="0" borderId="10" xfId="33" applyNumberFormat="1" applyFont="1" applyBorder="1" applyAlignment="1">
      <alignment horizontal="center" vertical="center" wrapText="1" readingOrder="1"/>
    </xf>
    <xf numFmtId="3" fontId="1" fillId="33" borderId="11" xfId="0" applyNumberFormat="1" applyFont="1" applyFill="1" applyBorder="1" applyAlignment="1">
      <alignment horizontal="center" vertical="center" textRotation="90" wrapText="1" readingOrder="2"/>
    </xf>
    <xf numFmtId="204" fontId="1" fillId="0" borderId="10" xfId="33" applyNumberFormat="1" applyFont="1" applyBorder="1" applyAlignment="1">
      <alignment horizontal="center" readingOrder="1"/>
    </xf>
    <xf numFmtId="204" fontId="1" fillId="0" borderId="10" xfId="33" applyNumberFormat="1" applyFont="1" applyFill="1" applyBorder="1" applyAlignment="1">
      <alignment horizontal="center" readingOrder="1"/>
    </xf>
    <xf numFmtId="210" fontId="1" fillId="0" borderId="0" xfId="0" applyNumberFormat="1" applyFont="1" applyAlignment="1">
      <alignment readingOrder="1"/>
    </xf>
    <xf numFmtId="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204" fontId="1" fillId="0" borderId="10" xfId="33" applyNumberFormat="1" applyFont="1" applyFill="1" applyBorder="1" applyAlignment="1">
      <alignment textRotation="90" readingOrder="1"/>
    </xf>
    <xf numFmtId="0" fontId="6" fillId="0" borderId="10" xfId="0" applyFont="1" applyFill="1" applyBorder="1" applyAlignment="1">
      <alignment horizontal="right" vertical="center" wrapText="1"/>
    </xf>
    <xf numFmtId="204" fontId="7" fillId="0" borderId="0" xfId="0" applyNumberFormat="1" applyFont="1" applyAlignment="1">
      <alignment readingOrder="1"/>
    </xf>
    <xf numFmtId="204" fontId="6" fillId="0" borderId="0" xfId="0" applyNumberFormat="1" applyFont="1" applyFill="1" applyAlignment="1">
      <alignment vertical="center" readingOrder="1"/>
    </xf>
    <xf numFmtId="210" fontId="6" fillId="0" borderId="0" xfId="0" applyNumberFormat="1" applyFont="1" applyFill="1" applyAlignment="1">
      <alignment readingOrder="1"/>
    </xf>
    <xf numFmtId="3" fontId="7" fillId="33" borderId="10" xfId="0" applyNumberFormat="1" applyFont="1" applyFill="1" applyBorder="1" applyAlignment="1">
      <alignment horizontal="center" vertical="center" textRotation="90" wrapText="1" readingOrder="2"/>
    </xf>
    <xf numFmtId="0" fontId="0" fillId="0" borderId="10" xfId="0" applyFont="1" applyFill="1" applyBorder="1" applyAlignment="1">
      <alignment horizontal="center" vertical="center" wrapText="1"/>
    </xf>
    <xf numFmtId="204" fontId="1" fillId="0" borderId="0" xfId="0" applyNumberFormat="1" applyFont="1" applyAlignment="1">
      <alignment horizontal="center" vertical="center" wrapText="1"/>
    </xf>
    <xf numFmtId="204" fontId="6" fillId="0" borderId="0" xfId="0" applyNumberFormat="1" applyFont="1" applyAlignment="1">
      <alignment readingOrder="1"/>
    </xf>
    <xf numFmtId="204" fontId="6" fillId="0" borderId="0" xfId="33" applyNumberFormat="1" applyFont="1" applyAlignment="1">
      <alignment readingOrder="1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 readingOrder="1"/>
    </xf>
    <xf numFmtId="0" fontId="0" fillId="0" borderId="10" xfId="0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/>
    </xf>
    <xf numFmtId="204" fontId="1" fillId="0" borderId="10" xfId="33" applyNumberFormat="1" applyFont="1" applyFill="1" applyBorder="1" applyAlignment="1">
      <alignment vertical="center" textRotation="90" wrapText="1" readingOrder="1"/>
    </xf>
    <xf numFmtId="0" fontId="1" fillId="0" borderId="11" xfId="0" applyFont="1" applyFill="1" applyBorder="1" applyAlignment="1">
      <alignment horizontal="right" wrapText="1" readingOrder="1"/>
    </xf>
    <xf numFmtId="1" fontId="51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wrapText="1" readingOrder="1"/>
    </xf>
    <xf numFmtId="0" fontId="51" fillId="0" borderId="13" xfId="0" applyFont="1" applyFill="1" applyBorder="1" applyAlignment="1">
      <alignment wrapText="1" readingOrder="1"/>
    </xf>
    <xf numFmtId="1" fontId="51" fillId="0" borderId="11" xfId="0" applyNumberFormat="1" applyFont="1" applyFill="1" applyBorder="1" applyAlignment="1">
      <alignment horizontal="right" readingOrder="1"/>
    </xf>
    <xf numFmtId="0" fontId="51" fillId="0" borderId="10" xfId="0" applyFont="1" applyFill="1" applyBorder="1" applyAlignment="1">
      <alignment horizontal="center" readingOrder="1"/>
    </xf>
    <xf numFmtId="3" fontId="51" fillId="0" borderId="10" xfId="0" applyNumberFormat="1" applyFont="1" applyFill="1" applyBorder="1" applyAlignment="1">
      <alignment textRotation="90" readingOrder="1"/>
    </xf>
    <xf numFmtId="1" fontId="51" fillId="0" borderId="10" xfId="0" applyNumberFormat="1" applyFont="1" applyFill="1" applyBorder="1" applyAlignment="1">
      <alignment horizontal="center" wrapText="1"/>
    </xf>
    <xf numFmtId="1" fontId="51" fillId="0" borderId="11" xfId="0" applyNumberFormat="1" applyFont="1" applyFill="1" applyBorder="1" applyAlignment="1">
      <alignment horizontal="right" vertical="center" wrapText="1"/>
    </xf>
    <xf numFmtId="3" fontId="51" fillId="0" borderId="10" xfId="0" applyNumberFormat="1" applyFont="1" applyFill="1" applyBorder="1" applyAlignment="1">
      <alignment vertical="center" textRotation="90" readingOrder="1"/>
    </xf>
    <xf numFmtId="210" fontId="51" fillId="0" borderId="10" xfId="33" applyNumberFormat="1" applyFont="1" applyFill="1" applyBorder="1" applyAlignment="1">
      <alignment vertical="center" textRotation="90" readingOrder="1"/>
    </xf>
    <xf numFmtId="0" fontId="51" fillId="0" borderId="11" xfId="0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right" wrapText="1"/>
    </xf>
    <xf numFmtId="0" fontId="51" fillId="0" borderId="14" xfId="0" applyFont="1" applyFill="1" applyBorder="1" applyAlignment="1">
      <alignment wrapText="1" readingOrder="1"/>
    </xf>
    <xf numFmtId="49" fontId="51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 readingOrder="1"/>
    </xf>
    <xf numFmtId="0" fontId="51" fillId="0" borderId="11" xfId="0" applyFont="1" applyFill="1" applyBorder="1" applyAlignment="1">
      <alignment horizontal="right" wrapText="1" readingOrder="1"/>
    </xf>
    <xf numFmtId="3" fontId="5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readingOrder="1"/>
    </xf>
    <xf numFmtId="210" fontId="1" fillId="0" borderId="10" xfId="33" applyNumberFormat="1" applyFont="1" applyFill="1" applyBorder="1" applyAlignment="1">
      <alignment textRotation="90" readingOrder="1"/>
    </xf>
    <xf numFmtId="3" fontId="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readingOrder="1"/>
    </xf>
    <xf numFmtId="204" fontId="51" fillId="0" borderId="10" xfId="33" applyNumberFormat="1" applyFont="1" applyFill="1" applyBorder="1" applyAlignment="1">
      <alignment textRotation="90" readingOrder="1"/>
    </xf>
    <xf numFmtId="1" fontId="51" fillId="0" borderId="10" xfId="0" applyNumberFormat="1" applyFont="1" applyFill="1" applyBorder="1" applyAlignment="1">
      <alignment textRotation="90" readingOrder="1"/>
    </xf>
    <xf numFmtId="0" fontId="51" fillId="0" borderId="10" xfId="0" applyFont="1" applyFill="1" applyBorder="1" applyAlignment="1">
      <alignment textRotation="90" readingOrder="1"/>
    </xf>
    <xf numFmtId="3" fontId="51" fillId="0" borderId="10" xfId="33" applyNumberFormat="1" applyFont="1" applyFill="1" applyBorder="1" applyAlignment="1">
      <alignment textRotation="90" readingOrder="1"/>
    </xf>
    <xf numFmtId="204" fontId="51" fillId="0" borderId="10" xfId="0" applyNumberFormat="1" applyFont="1" applyFill="1" applyBorder="1" applyAlignment="1">
      <alignment textRotation="90" readingOrder="1"/>
    </xf>
    <xf numFmtId="1" fontId="6" fillId="0" borderId="1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Alignment="1">
      <alignment readingOrder="1"/>
    </xf>
    <xf numFmtId="3" fontId="6" fillId="33" borderId="10" xfId="0" applyNumberFormat="1" applyFont="1" applyFill="1" applyBorder="1" applyAlignment="1">
      <alignment horizontal="center" vertical="center" textRotation="90" wrapText="1" readingOrder="2"/>
    </xf>
    <xf numFmtId="3" fontId="6" fillId="33" borderId="10" xfId="0" applyNumberFormat="1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readingOrder="1"/>
    </xf>
    <xf numFmtId="204" fontId="6" fillId="0" borderId="10" xfId="33" applyNumberFormat="1" applyFont="1" applyBorder="1" applyAlignment="1">
      <alignment readingOrder="1"/>
    </xf>
    <xf numFmtId="204" fontId="6" fillId="0" borderId="10" xfId="0" applyNumberFormat="1" applyFont="1" applyFill="1" applyBorder="1" applyAlignment="1">
      <alignment textRotation="90" readingOrder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readingOrder="1"/>
    </xf>
    <xf numFmtId="0" fontId="8" fillId="0" borderId="0" xfId="0" applyFont="1" applyFill="1" applyAlignment="1">
      <alignment readingOrder="1"/>
    </xf>
    <xf numFmtId="0" fontId="8" fillId="0" borderId="0" xfId="0" applyFont="1" applyAlignment="1">
      <alignment/>
    </xf>
    <xf numFmtId="3" fontId="8" fillId="33" borderId="10" xfId="0" applyNumberFormat="1" applyFont="1" applyFill="1" applyBorder="1" applyAlignment="1">
      <alignment horizontal="center" vertical="center" textRotation="90" wrapText="1" readingOrder="2"/>
    </xf>
    <xf numFmtId="3" fontId="8" fillId="33" borderId="10" xfId="0" applyNumberFormat="1" applyFont="1" applyFill="1" applyBorder="1" applyAlignment="1">
      <alignment horizontal="center" vertical="center" wrapText="1" readingOrder="2"/>
    </xf>
    <xf numFmtId="0" fontId="8" fillId="0" borderId="0" xfId="0" applyFont="1" applyAlignment="1">
      <alignment vertical="center" readingOrder="1"/>
    </xf>
    <xf numFmtId="0" fontId="8" fillId="33" borderId="10" xfId="0" applyFont="1" applyFill="1" applyBorder="1" applyAlignment="1">
      <alignment horizontal="center" vertical="center" wrapText="1"/>
    </xf>
    <xf numFmtId="204" fontId="8" fillId="0" borderId="10" xfId="33" applyNumberFormat="1" applyFont="1" applyBorder="1" applyAlignment="1">
      <alignment vertical="center" textRotation="90" readingOrder="1"/>
    </xf>
    <xf numFmtId="204" fontId="8" fillId="0" borderId="10" xfId="33" applyNumberFormat="1" applyFont="1" applyFill="1" applyBorder="1" applyAlignment="1">
      <alignment vertical="center" textRotation="90" readingOrder="1"/>
    </xf>
    <xf numFmtId="0" fontId="8" fillId="0" borderId="10" xfId="0" applyFont="1" applyBorder="1" applyAlignment="1">
      <alignment vertical="center" textRotation="90" readingOrder="1"/>
    </xf>
    <xf numFmtId="0" fontId="8" fillId="0" borderId="10" xfId="0" applyFont="1" applyFill="1" applyBorder="1" applyAlignment="1">
      <alignment horizontal="center" vertical="center" wrapText="1"/>
    </xf>
    <xf numFmtId="210" fontId="8" fillId="0" borderId="10" xfId="33" applyNumberFormat="1" applyFont="1" applyFill="1" applyBorder="1" applyAlignment="1">
      <alignment vertical="center" textRotation="90" readingOrder="1"/>
    </xf>
    <xf numFmtId="204" fontId="8" fillId="34" borderId="10" xfId="33" applyNumberFormat="1" applyFont="1" applyFill="1" applyBorder="1" applyAlignment="1">
      <alignment vertical="center" textRotation="90" readingOrder="1"/>
    </xf>
    <xf numFmtId="0" fontId="8" fillId="0" borderId="0" xfId="0" applyFont="1" applyAlignment="1">
      <alignment wrapText="1"/>
    </xf>
    <xf numFmtId="1" fontId="8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top" readingOrder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 readingOrder="1"/>
    </xf>
    <xf numFmtId="0" fontId="8" fillId="33" borderId="11" xfId="0" applyFont="1" applyFill="1" applyBorder="1" applyAlignment="1">
      <alignment horizontal="right" wrapText="1" readingOrder="1"/>
    </xf>
    <xf numFmtId="0" fontId="8" fillId="0" borderId="10" xfId="0" applyFont="1" applyBorder="1" applyAlignment="1">
      <alignment textRotation="90" readingOrder="1"/>
    </xf>
    <xf numFmtId="0" fontId="8" fillId="0" borderId="10" xfId="0" applyFont="1" applyBorder="1" applyAlignment="1">
      <alignment horizontal="center" textRotation="90" readingOrder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right" wrapText="1" readingOrder="1"/>
    </xf>
    <xf numFmtId="0" fontId="8" fillId="0" borderId="11" xfId="0" applyFont="1" applyFill="1" applyBorder="1" applyAlignment="1">
      <alignment horizontal="right" wrapText="1"/>
    </xf>
    <xf numFmtId="204" fontId="8" fillId="0" borderId="15" xfId="33" applyNumberFormat="1" applyFont="1" applyFill="1" applyBorder="1" applyAlignment="1">
      <alignment vertical="center" textRotation="90"/>
    </xf>
    <xf numFmtId="204" fontId="8" fillId="0" borderId="15" xfId="33" applyNumberFormat="1" applyFont="1" applyFill="1" applyBorder="1" applyAlignment="1">
      <alignment horizontal="center" vertical="center" textRotation="90"/>
    </xf>
    <xf numFmtId="204" fontId="8" fillId="0" borderId="10" xfId="33" applyNumberFormat="1" applyFont="1" applyFill="1" applyBorder="1" applyAlignment="1">
      <alignment textRotation="90" readingOrder="1"/>
    </xf>
    <xf numFmtId="204" fontId="8" fillId="0" borderId="10" xfId="33" applyNumberFormat="1" applyFont="1" applyFill="1" applyBorder="1" applyAlignment="1">
      <alignment horizontal="center" textRotation="90" readingOrder="1"/>
    </xf>
    <xf numFmtId="3" fontId="8" fillId="0" borderId="10" xfId="33" applyNumberFormat="1" applyFont="1" applyFill="1" applyBorder="1" applyAlignment="1">
      <alignment vertical="center" textRotation="90" readingOrder="1"/>
    </xf>
    <xf numFmtId="3" fontId="8" fillId="0" borderId="10" xfId="33" applyNumberFormat="1" applyFont="1" applyFill="1" applyBorder="1" applyAlignment="1">
      <alignment vertical="top" textRotation="90" readingOrder="1"/>
    </xf>
    <xf numFmtId="3" fontId="8" fillId="0" borderId="10" xfId="33" applyNumberFormat="1" applyFont="1" applyFill="1" applyBorder="1" applyAlignment="1">
      <alignment textRotation="90" readingOrder="1"/>
    </xf>
    <xf numFmtId="210" fontId="8" fillId="0" borderId="10" xfId="33" applyNumberFormat="1" applyFont="1" applyFill="1" applyBorder="1" applyAlignment="1">
      <alignment textRotation="90" readingOrder="1"/>
    </xf>
    <xf numFmtId="3" fontId="8" fillId="0" borderId="10" xfId="33" applyNumberFormat="1" applyFont="1" applyFill="1" applyBorder="1" applyAlignment="1">
      <alignment horizontal="center" textRotation="90" readingOrder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readingOrder="1"/>
    </xf>
    <xf numFmtId="210" fontId="8" fillId="0" borderId="0" xfId="0" applyNumberFormat="1" applyFont="1" applyFill="1" applyAlignment="1">
      <alignment readingOrder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readingOrder="1"/>
    </xf>
    <xf numFmtId="0" fontId="9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readingOrder="1"/>
    </xf>
    <xf numFmtId="0" fontId="51" fillId="0" borderId="10" xfId="0" applyFont="1" applyFill="1" applyBorder="1" applyAlignment="1">
      <alignment horizontal="center" wrapText="1"/>
    </xf>
    <xf numFmtId="0" fontId="10" fillId="0" borderId="0" xfId="0" applyFont="1" applyAlignment="1">
      <alignment readingOrder="1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textRotation="90" readingOrder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readingOrder="1"/>
    </xf>
    <xf numFmtId="0" fontId="6" fillId="0" borderId="11" xfId="0" applyFont="1" applyFill="1" applyBorder="1" applyAlignment="1">
      <alignment horizontal="right" readingOrder="1"/>
    </xf>
    <xf numFmtId="0" fontId="10" fillId="0" borderId="0" xfId="0" applyFont="1" applyFill="1" applyAlignment="1">
      <alignment readingOrder="1"/>
    </xf>
    <xf numFmtId="3" fontId="6" fillId="0" borderId="15" xfId="0" applyNumberFormat="1" applyFont="1" applyFill="1" applyBorder="1" applyAlignment="1">
      <alignment vertical="center" textRotation="90"/>
    </xf>
    <xf numFmtId="0" fontId="6" fillId="0" borderId="10" xfId="0" applyFont="1" applyFill="1" applyBorder="1" applyAlignment="1">
      <alignment vertical="center" textRotation="90" readingOrder="1"/>
    </xf>
    <xf numFmtId="204" fontId="10" fillId="0" borderId="12" xfId="33" applyNumberFormat="1" applyFont="1" applyFill="1" applyBorder="1" applyAlignment="1">
      <alignment vertical="center" wrapText="1" readingOrder="1"/>
    </xf>
    <xf numFmtId="204" fontId="6" fillId="0" borderId="10" xfId="33" applyNumberFormat="1" applyFont="1" applyFill="1" applyBorder="1" applyAlignment="1">
      <alignment horizontal="center" readingOrder="1"/>
    </xf>
    <xf numFmtId="204" fontId="6" fillId="0" borderId="11" xfId="33" applyNumberFormat="1" applyFont="1" applyFill="1" applyBorder="1" applyAlignment="1">
      <alignment horizontal="right" vertical="center" wrapText="1" readingOrder="1"/>
    </xf>
    <xf numFmtId="204" fontId="6" fillId="0" borderId="10" xfId="33" applyNumberFormat="1" applyFont="1" applyFill="1" applyBorder="1" applyAlignment="1">
      <alignment textRotation="90" readingOrder="1"/>
    </xf>
    <xf numFmtId="204" fontId="6" fillId="0" borderId="10" xfId="33" applyNumberFormat="1" applyFont="1" applyFill="1" applyBorder="1" applyAlignment="1">
      <alignment vertical="center" textRotation="90" readingOrder="1"/>
    </xf>
    <xf numFmtId="204" fontId="10" fillId="0" borderId="13" xfId="33" applyNumberFormat="1" applyFont="1" applyFill="1" applyBorder="1" applyAlignment="1">
      <alignment vertical="center" wrapText="1" readingOrder="1"/>
    </xf>
    <xf numFmtId="204" fontId="6" fillId="0" borderId="10" xfId="33" applyNumberFormat="1" applyFont="1" applyFill="1" applyBorder="1" applyAlignment="1">
      <alignment horizontal="center" vertical="center" readingOrder="1"/>
    </xf>
    <xf numFmtId="204" fontId="6" fillId="0" borderId="11" xfId="33" applyNumberFormat="1" applyFont="1" applyFill="1" applyBorder="1" applyAlignment="1">
      <alignment horizontal="right" vertical="center" readingOrder="1"/>
    </xf>
    <xf numFmtId="3" fontId="6" fillId="0" borderId="10" xfId="33" applyNumberFormat="1" applyFont="1" applyFill="1" applyBorder="1" applyAlignment="1">
      <alignment vertical="center" textRotation="90" readingOrder="1"/>
    </xf>
    <xf numFmtId="0" fontId="10" fillId="0" borderId="0" xfId="0" applyFont="1" applyFill="1" applyAlignment="1">
      <alignment vertical="center" readingOrder="1"/>
    </xf>
    <xf numFmtId="204" fontId="10" fillId="0" borderId="13" xfId="33" applyNumberFormat="1" applyFont="1" applyFill="1" applyBorder="1" applyAlignment="1">
      <alignment horizontal="center" vertical="center" wrapText="1" readingOrder="1"/>
    </xf>
    <xf numFmtId="204" fontId="6" fillId="0" borderId="11" xfId="33" applyNumberFormat="1" applyFont="1" applyFill="1" applyBorder="1" applyAlignment="1">
      <alignment horizontal="center" vertical="center" readingOrder="1"/>
    </xf>
    <xf numFmtId="3" fontId="6" fillId="0" borderId="10" xfId="33" applyNumberFormat="1" applyFont="1" applyFill="1" applyBorder="1" applyAlignment="1">
      <alignment horizontal="center" vertical="center" textRotation="90" readingOrder="1"/>
    </xf>
    <xf numFmtId="0" fontId="10" fillId="0" borderId="0" xfId="0" applyFont="1" applyFill="1" applyAlignment="1">
      <alignment horizontal="center" vertical="center" readingOrder="1"/>
    </xf>
    <xf numFmtId="204" fontId="6" fillId="0" borderId="11" xfId="33" applyNumberFormat="1" applyFont="1" applyFill="1" applyBorder="1" applyAlignment="1">
      <alignment horizontal="right" readingOrder="1"/>
    </xf>
    <xf numFmtId="3" fontId="10" fillId="0" borderId="0" xfId="0" applyNumberFormat="1" applyFont="1" applyFill="1" applyAlignment="1">
      <alignment readingOrder="1"/>
    </xf>
    <xf numFmtId="204" fontId="6" fillId="0" borderId="10" xfId="33" applyNumberFormat="1" applyFont="1" applyFill="1" applyBorder="1" applyAlignment="1">
      <alignment horizontal="center" vertical="center" wrapText="1"/>
    </xf>
    <xf numFmtId="204" fontId="6" fillId="0" borderId="11" xfId="33" applyNumberFormat="1" applyFont="1" applyFill="1" applyBorder="1" applyAlignment="1">
      <alignment horizontal="right" vertical="center" wrapText="1"/>
    </xf>
    <xf numFmtId="204" fontId="52" fillId="0" borderId="13" xfId="33" applyNumberFormat="1" applyFont="1" applyFill="1" applyBorder="1" applyAlignment="1">
      <alignment vertical="center" wrapText="1" readingOrder="1"/>
    </xf>
    <xf numFmtId="204" fontId="53" fillId="0" borderId="10" xfId="33" applyNumberFormat="1" applyFont="1" applyFill="1" applyBorder="1" applyAlignment="1">
      <alignment horizontal="center" readingOrder="1"/>
    </xf>
    <xf numFmtId="204" fontId="53" fillId="0" borderId="11" xfId="33" applyNumberFormat="1" applyFont="1" applyFill="1" applyBorder="1" applyAlignment="1">
      <alignment horizontal="right" vertical="center" wrapText="1"/>
    </xf>
    <xf numFmtId="3" fontId="53" fillId="0" borderId="10" xfId="33" applyNumberFormat="1" applyFont="1" applyFill="1" applyBorder="1" applyAlignment="1">
      <alignment vertical="center" textRotation="90" readingOrder="1"/>
    </xf>
    <xf numFmtId="204" fontId="53" fillId="0" borderId="10" xfId="33" applyNumberFormat="1" applyFont="1" applyFill="1" applyBorder="1" applyAlignment="1">
      <alignment vertical="center" textRotation="90" wrapText="1" readingOrder="1"/>
    </xf>
    <xf numFmtId="0" fontId="52" fillId="0" borderId="0" xfId="0" applyFont="1" applyFill="1" applyAlignment="1">
      <alignment readingOrder="1"/>
    </xf>
    <xf numFmtId="204" fontId="6" fillId="0" borderId="10" xfId="33" applyNumberFormat="1" applyFont="1" applyFill="1" applyBorder="1" applyAlignment="1">
      <alignment vertical="center" textRotation="90" wrapText="1" readingOrder="1"/>
    </xf>
    <xf numFmtId="210" fontId="6" fillId="0" borderId="10" xfId="33" applyNumberFormat="1" applyFont="1" applyFill="1" applyBorder="1" applyAlignment="1">
      <alignment textRotation="90" readingOrder="1"/>
    </xf>
    <xf numFmtId="3" fontId="54" fillId="0" borderId="10" xfId="33" applyNumberFormat="1" applyFont="1" applyFill="1" applyBorder="1" applyAlignment="1">
      <alignment vertical="center" textRotation="90" readingOrder="1"/>
    </xf>
    <xf numFmtId="204" fontId="10" fillId="0" borderId="11" xfId="33" applyNumberFormat="1" applyFont="1" applyFill="1" applyBorder="1" applyAlignment="1">
      <alignment horizontal="left" vertical="center" wrapText="1"/>
    </xf>
    <xf numFmtId="204" fontId="10" fillId="0" borderId="16" xfId="33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textRotation="90" wrapText="1" readingOrder="2"/>
    </xf>
    <xf numFmtId="1" fontId="6" fillId="0" borderId="10" xfId="33" applyNumberFormat="1" applyFont="1" applyFill="1" applyBorder="1" applyAlignment="1">
      <alignment horizontal="center" vertical="center" wrapText="1"/>
    </xf>
    <xf numFmtId="204" fontId="6" fillId="0" borderId="10" xfId="33" applyNumberFormat="1" applyFont="1" applyFill="1" applyBorder="1" applyAlignment="1">
      <alignment horizontal="center" wrapText="1"/>
    </xf>
    <xf numFmtId="204" fontId="6" fillId="0" borderId="11" xfId="33" applyNumberFormat="1" applyFont="1" applyFill="1" applyBorder="1" applyAlignment="1">
      <alignment horizontal="right" wrapText="1"/>
    </xf>
    <xf numFmtId="204" fontId="10" fillId="0" borderId="13" xfId="33" applyNumberFormat="1" applyFont="1" applyFill="1" applyBorder="1" applyAlignment="1">
      <alignment wrapText="1" readingOrder="1"/>
    </xf>
    <xf numFmtId="204" fontId="6" fillId="0" borderId="10" xfId="33" applyNumberFormat="1" applyFont="1" applyFill="1" applyBorder="1" applyAlignment="1">
      <alignment horizontal="center" vertical="center" wrapText="1" readingOrder="1"/>
    </xf>
    <xf numFmtId="0" fontId="10" fillId="0" borderId="10" xfId="33" applyNumberFormat="1" applyFont="1" applyFill="1" applyBorder="1" applyAlignment="1">
      <alignment horizontal="center" vertical="center" wrapText="1"/>
    </xf>
    <xf numFmtId="204" fontId="6" fillId="0" borderId="10" xfId="33" applyNumberFormat="1" applyFont="1" applyFill="1" applyBorder="1" applyAlignment="1">
      <alignment horizontal="right" vertical="center"/>
    </xf>
    <xf numFmtId="210" fontId="6" fillId="0" borderId="10" xfId="33" applyNumberFormat="1" applyFont="1" applyFill="1" applyBorder="1" applyAlignment="1">
      <alignment vertical="center" textRotation="90" readingOrder="1"/>
    </xf>
    <xf numFmtId="0" fontId="10" fillId="0" borderId="0" xfId="0" applyFont="1" applyAlignment="1">
      <alignment horizontal="center" vertical="center" wrapText="1"/>
    </xf>
    <xf numFmtId="20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 readingOrder="1"/>
    </xf>
    <xf numFmtId="0" fontId="6" fillId="33" borderId="15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33" borderId="11" xfId="0" applyFont="1" applyFill="1" applyBorder="1" applyAlignment="1">
      <alignment horizontal="right" vertical="center" wrapText="1" readingOrder="1"/>
    </xf>
    <xf numFmtId="0" fontId="8" fillId="33" borderId="16" xfId="0" applyFont="1" applyFill="1" applyBorder="1" applyAlignment="1">
      <alignment horizontal="right" vertical="center" wrapText="1" readingOrder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readingOrder="1"/>
    </xf>
    <xf numFmtId="0" fontId="8" fillId="0" borderId="15" xfId="0" applyFont="1" applyFill="1" applyBorder="1" applyAlignment="1">
      <alignment horizontal="center" wrapText="1" readingOrder="1"/>
    </xf>
    <xf numFmtId="0" fontId="8" fillId="33" borderId="11" xfId="0" applyFont="1" applyFill="1" applyBorder="1" applyAlignment="1">
      <alignment horizontal="center" wrapText="1" readingOrder="1"/>
    </xf>
    <xf numFmtId="0" fontId="8" fillId="33" borderId="15" xfId="0" applyFont="1" applyFill="1" applyBorder="1" applyAlignment="1">
      <alignment horizontal="center" wrapText="1" readingOrder="1"/>
    </xf>
    <xf numFmtId="0" fontId="8" fillId="0" borderId="10" xfId="0" applyFont="1" applyFill="1" applyBorder="1" applyAlignment="1">
      <alignment horizontal="center" readingOrder="1"/>
    </xf>
    <xf numFmtId="0" fontId="10" fillId="35" borderId="17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04" fontId="10" fillId="0" borderId="10" xfId="33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204" fontId="6" fillId="0" borderId="0" xfId="33" applyNumberFormat="1" applyFont="1" applyAlignment="1">
      <alignment horizontal="center" readingOrder="1"/>
    </xf>
    <xf numFmtId="204" fontId="1" fillId="0" borderId="0" xfId="0" applyNumberFormat="1" applyFont="1" applyAlignment="1">
      <alignment horizontal="center" readingOrder="1"/>
    </xf>
    <xf numFmtId="0" fontId="1" fillId="0" borderId="0" xfId="0" applyFont="1" applyAlignment="1">
      <alignment horizontal="center" readingOrder="1"/>
    </xf>
    <xf numFmtId="0" fontId="6" fillId="0" borderId="17" xfId="0" applyFont="1" applyBorder="1" applyAlignment="1">
      <alignment horizontal="center" vertical="center" wrapText="1" readingOrder="1"/>
    </xf>
    <xf numFmtId="210" fontId="1" fillId="0" borderId="10" xfId="33" applyNumberFormat="1" applyFont="1" applyFill="1" applyBorder="1" applyAlignment="1">
      <alignment vertical="center" textRotation="90" readingOrder="1"/>
    </xf>
    <xf numFmtId="210" fontId="55" fillId="0" borderId="10" xfId="33" applyNumberFormat="1" applyFont="1" applyFill="1" applyBorder="1" applyAlignment="1">
      <alignment vertical="center" textRotation="90" readingOrder="1"/>
    </xf>
    <xf numFmtId="0" fontId="55" fillId="0" borderId="0" xfId="0" applyFont="1" applyFill="1" applyAlignment="1">
      <alignment readingOrder="1"/>
    </xf>
    <xf numFmtId="0" fontId="0" fillId="0" borderId="10" xfId="0" applyFont="1" applyFill="1" applyBorder="1" applyAlignment="1">
      <alignment horizontal="center" vertical="center" wrapText="1" readingOrder="1"/>
    </xf>
    <xf numFmtId="1" fontId="6" fillId="0" borderId="10" xfId="0" applyNumberFormat="1" applyFont="1" applyFill="1" applyBorder="1" applyAlignment="1">
      <alignment vertical="center" wrapText="1"/>
    </xf>
    <xf numFmtId="3" fontId="1" fillId="0" borderId="10" xfId="33" applyNumberFormat="1" applyFont="1" applyFill="1" applyBorder="1" applyAlignment="1">
      <alignment textRotation="90" readingOrder="1"/>
    </xf>
    <xf numFmtId="3" fontId="6" fillId="0" borderId="10" xfId="0" applyNumberFormat="1" applyFont="1" applyFill="1" applyBorder="1" applyAlignment="1">
      <alignment vertical="center" textRotation="90"/>
    </xf>
    <xf numFmtId="3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04" fontId="1" fillId="0" borderId="10" xfId="33" applyNumberFormat="1" applyFont="1" applyFill="1" applyBorder="1" applyAlignment="1">
      <alignment horizontal="center" textRotation="90" readingOrder="1"/>
    </xf>
    <xf numFmtId="210" fontId="1" fillId="0" borderId="10" xfId="33" applyNumberFormat="1" applyFont="1" applyFill="1" applyBorder="1" applyAlignment="1">
      <alignment horizontal="center" vertical="center" textRotation="90" readingOrder="1"/>
    </xf>
    <xf numFmtId="204" fontId="1" fillId="0" borderId="10" xfId="33" applyNumberFormat="1" applyFont="1" applyFill="1" applyBorder="1" applyAlignment="1">
      <alignment textRotation="90" wrapText="1"/>
    </xf>
    <xf numFmtId="210" fontId="1" fillId="0" borderId="10" xfId="33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1" fontId="53" fillId="0" borderId="10" xfId="0" applyNumberFormat="1" applyFont="1" applyFill="1" applyBorder="1" applyAlignment="1">
      <alignment horizontal="right" vertical="center" wrapText="1"/>
    </xf>
    <xf numFmtId="210" fontId="55" fillId="0" borderId="10" xfId="33" applyNumberFormat="1" applyFont="1" applyFill="1" applyBorder="1" applyAlignment="1">
      <alignment horizontal="center" vertical="center" textRotation="90" readingOrder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210" fontId="1" fillId="0" borderId="10" xfId="33" applyNumberFormat="1" applyFont="1" applyFill="1" applyBorder="1" applyAlignment="1">
      <alignment horizontal="center" textRotation="90" readingOrder="1"/>
    </xf>
    <xf numFmtId="204" fontId="1" fillId="0" borderId="10" xfId="33" applyNumberFormat="1" applyFont="1" applyFill="1" applyBorder="1" applyAlignment="1">
      <alignment horizontal="center" vertical="center" textRotation="90" readingOrder="1"/>
    </xf>
    <xf numFmtId="0" fontId="1" fillId="0" borderId="10" xfId="33" applyNumberFormat="1" applyFont="1" applyFill="1" applyBorder="1" applyAlignment="1">
      <alignment textRotation="90" readingOrder="1"/>
    </xf>
    <xf numFmtId="190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204" fontId="6" fillId="0" borderId="10" xfId="33" applyNumberFormat="1" applyFont="1" applyFill="1" applyBorder="1" applyAlignment="1">
      <alignment readingOrder="1"/>
    </xf>
    <xf numFmtId="0" fontId="6" fillId="0" borderId="10" xfId="0" applyFont="1" applyFill="1" applyBorder="1" applyAlignment="1">
      <alignment readingOrder="1"/>
    </xf>
    <xf numFmtId="0" fontId="0" fillId="0" borderId="10" xfId="0" applyFont="1" applyFill="1" applyBorder="1" applyAlignment="1">
      <alignment/>
    </xf>
    <xf numFmtId="3" fontId="6" fillId="0" borderId="10" xfId="33" applyNumberFormat="1" applyFont="1" applyFill="1" applyBorder="1" applyAlignment="1">
      <alignment textRotation="90" readingOrder="1"/>
    </xf>
    <xf numFmtId="204" fontId="6" fillId="0" borderId="10" xfId="0" applyNumberFormat="1" applyFont="1" applyFill="1" applyBorder="1" applyAlignment="1">
      <alignment readingOrder="1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04" fontId="6" fillId="0" borderId="10" xfId="33" applyNumberFormat="1" applyFont="1" applyFill="1" applyBorder="1" applyAlignment="1">
      <alignment horizontal="center" vertical="center" textRotation="90" wrapText="1"/>
    </xf>
    <xf numFmtId="3" fontId="6" fillId="0" borderId="10" xfId="33" applyNumberFormat="1" applyFont="1" applyFill="1" applyBorder="1" applyAlignment="1">
      <alignment horizontal="center" vertical="center" textRotation="90" wrapText="1"/>
    </xf>
    <xf numFmtId="210" fontId="6" fillId="0" borderId="10" xfId="0" applyNumberFormat="1" applyFont="1" applyFill="1" applyBorder="1" applyAlignment="1">
      <alignment textRotation="90" readingOrder="1"/>
    </xf>
    <xf numFmtId="210" fontId="6" fillId="0" borderId="10" xfId="33" applyNumberFormat="1" applyFont="1" applyFill="1" applyBorder="1" applyAlignment="1">
      <alignment vertical="top" textRotation="90" readingOrder="1"/>
    </xf>
    <xf numFmtId="204" fontId="6" fillId="0" borderId="10" xfId="0" applyNumberFormat="1" applyFont="1" applyFill="1" applyBorder="1" applyAlignment="1">
      <alignment horizontal="center" vertical="center" textRotation="90" wrapText="1" readingOrder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" fontId="56" fillId="0" borderId="11" xfId="0" applyNumberFormat="1" applyFont="1" applyFill="1" applyBorder="1" applyAlignment="1">
      <alignment horizontal="right" vertical="center" wrapText="1"/>
    </xf>
    <xf numFmtId="204" fontId="56" fillId="0" borderId="10" xfId="33" applyNumberFormat="1" applyFont="1" applyFill="1" applyBorder="1" applyAlignment="1">
      <alignment textRotation="90" readingOrder="1"/>
    </xf>
    <xf numFmtId="204" fontId="56" fillId="0" borderId="10" xfId="33" applyNumberFormat="1" applyFont="1" applyFill="1" applyBorder="1" applyAlignment="1">
      <alignment vertical="center" textRotation="90" readingOrder="1"/>
    </xf>
    <xf numFmtId="0" fontId="56" fillId="0" borderId="10" xfId="0" applyFont="1" applyFill="1" applyBorder="1" applyAlignment="1">
      <alignment vertical="center" textRotation="90" readingOrder="1"/>
    </xf>
    <xf numFmtId="204" fontId="56" fillId="0" borderId="10" xfId="0" applyNumberFormat="1" applyFont="1" applyFill="1" applyBorder="1" applyAlignment="1">
      <alignment vertical="center" textRotation="90" readingOrder="1"/>
    </xf>
    <xf numFmtId="204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10" xfId="33" applyNumberFormat="1" applyFont="1" applyFill="1" applyBorder="1" applyAlignment="1">
      <alignment vertical="center" textRotation="90" readingOrder="1"/>
    </xf>
    <xf numFmtId="0" fontId="56" fillId="0" borderId="10" xfId="0" applyNumberFormat="1" applyFont="1" applyFill="1" applyBorder="1" applyAlignment="1">
      <alignment vertical="center" textRotation="90" readingOrder="1"/>
    </xf>
    <xf numFmtId="1" fontId="56" fillId="0" borderId="11" xfId="0" applyNumberFormat="1" applyFont="1" applyFill="1" applyBorder="1" applyAlignment="1">
      <alignment horizontal="center" vertical="center" wrapText="1"/>
    </xf>
    <xf numFmtId="1" fontId="56" fillId="0" borderId="16" xfId="0" applyNumberFormat="1" applyFont="1" applyFill="1" applyBorder="1" applyAlignment="1">
      <alignment horizontal="center" vertical="center" wrapText="1"/>
    </xf>
    <xf numFmtId="1" fontId="56" fillId="0" borderId="15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 readingOrder="1"/>
    </xf>
    <xf numFmtId="0" fontId="56" fillId="0" borderId="11" xfId="0" applyFont="1" applyFill="1" applyBorder="1" applyAlignment="1">
      <alignment horizontal="center" vertical="center" wrapText="1" readingOrder="1"/>
    </xf>
    <xf numFmtId="0" fontId="56" fillId="0" borderId="15" xfId="0" applyFont="1" applyFill="1" applyBorder="1" applyAlignment="1">
      <alignment horizontal="center" vertical="center" wrapText="1" readingOrder="1"/>
    </xf>
    <xf numFmtId="0" fontId="56" fillId="0" borderId="10" xfId="0" applyFont="1" applyFill="1" applyBorder="1" applyAlignment="1">
      <alignment horizontal="center" vertical="center" wrapText="1" readingOrder="1"/>
    </xf>
    <xf numFmtId="210" fontId="56" fillId="0" borderId="10" xfId="33" applyNumberFormat="1" applyFont="1" applyFill="1" applyBorder="1" applyAlignment="1">
      <alignment vertical="center" textRotation="90" readingOrder="1"/>
    </xf>
    <xf numFmtId="3" fontId="56" fillId="0" borderId="10" xfId="33" applyNumberFormat="1" applyFont="1" applyFill="1" applyBorder="1" applyAlignment="1">
      <alignment vertical="center" textRotation="90" readingOrder="1"/>
    </xf>
    <xf numFmtId="3" fontId="56" fillId="0" borderId="10" xfId="0" applyNumberFormat="1" applyFont="1" applyFill="1" applyBorder="1" applyAlignment="1">
      <alignment vertical="center" textRotation="90" readingOrder="1"/>
    </xf>
    <xf numFmtId="210" fontId="56" fillId="0" borderId="10" xfId="0" applyNumberFormat="1" applyFont="1" applyFill="1" applyBorder="1" applyAlignment="1">
      <alignment vertical="center" textRotation="90" readingOrder="1"/>
    </xf>
    <xf numFmtId="0" fontId="56" fillId="0" borderId="11" xfId="0" applyFont="1" applyFill="1" applyBorder="1" applyAlignment="1">
      <alignment horizontal="right" vertical="center" wrapText="1" readingOrder="1"/>
    </xf>
    <xf numFmtId="49" fontId="56" fillId="0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right" vertical="center" wrapText="1"/>
    </xf>
    <xf numFmtId="0" fontId="56" fillId="0" borderId="12" xfId="0" applyFont="1" applyFill="1" applyBorder="1" applyAlignment="1">
      <alignment horizontal="center" vertical="center" textRotation="90" readingOrder="1"/>
    </xf>
    <xf numFmtId="0" fontId="56" fillId="0" borderId="14" xfId="0" applyFont="1" applyFill="1" applyBorder="1" applyAlignment="1">
      <alignment horizontal="center" vertical="center" textRotation="90" readingOrder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vertical="center" textRotation="90" readingOrder="1"/>
    </xf>
    <xf numFmtId="0" fontId="56" fillId="0" borderId="13" xfId="0" applyFont="1" applyFill="1" applyBorder="1" applyAlignment="1">
      <alignment horizontal="center" vertical="center" wrapText="1" readingOrder="1"/>
    </xf>
    <xf numFmtId="0" fontId="56" fillId="0" borderId="10" xfId="0" applyFont="1" applyFill="1" applyBorder="1" applyAlignment="1">
      <alignment horizontal="right" vertical="center" wrapText="1" readingOrder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textRotation="90" wrapText="1" readingOrder="2"/>
    </xf>
    <xf numFmtId="3" fontId="56" fillId="0" borderId="10" xfId="0" applyNumberFormat="1" applyFont="1" applyFill="1" applyBorder="1" applyAlignment="1">
      <alignment horizontal="center" vertical="center" wrapText="1" readingOrder="2"/>
    </xf>
    <xf numFmtId="0" fontId="56" fillId="0" borderId="12" xfId="0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 readingOrder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 readingOrder="1"/>
    </xf>
    <xf numFmtId="0" fontId="8" fillId="0" borderId="10" xfId="0" applyFont="1" applyFill="1" applyBorder="1" applyAlignment="1">
      <alignment textRotation="90" readingOrder="1"/>
    </xf>
    <xf numFmtId="0" fontId="8" fillId="0" borderId="10" xfId="0" applyFont="1" applyFill="1" applyBorder="1" applyAlignment="1">
      <alignment horizontal="center" textRotation="90" readingOrder="1"/>
    </xf>
    <xf numFmtId="210" fontId="8" fillId="0" borderId="10" xfId="33" applyNumberFormat="1" applyFont="1" applyFill="1" applyBorder="1" applyAlignment="1">
      <alignment horizontal="center" textRotation="90" readingOrder="1"/>
    </xf>
    <xf numFmtId="0" fontId="8" fillId="0" borderId="10" xfId="33" applyNumberFormat="1" applyFont="1" applyFill="1" applyBorder="1" applyAlignment="1">
      <alignment horizontal="center" vertical="center" textRotation="90" readingOrder="1"/>
    </xf>
    <xf numFmtId="204" fontId="8" fillId="0" borderId="0" xfId="33" applyNumberFormat="1" applyFont="1" applyFill="1" applyAlignment="1">
      <alignment readingOrder="1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readingOrder="1"/>
    </xf>
    <xf numFmtId="0" fontId="8" fillId="0" borderId="11" xfId="0" applyFont="1" applyFill="1" applyBorder="1" applyAlignment="1">
      <alignment horizontal="right" readingOrder="1"/>
    </xf>
    <xf numFmtId="0" fontId="8" fillId="0" borderId="12" xfId="0" applyFont="1" applyFill="1" applyBorder="1" applyAlignment="1">
      <alignment horizontal="center" wrapText="1" readingOrder="1"/>
    </xf>
    <xf numFmtId="0" fontId="8" fillId="0" borderId="13" xfId="0" applyFont="1" applyFill="1" applyBorder="1" applyAlignment="1">
      <alignment horizontal="center" wrapText="1" readingOrder="1"/>
    </xf>
    <xf numFmtId="3" fontId="8" fillId="0" borderId="11" xfId="0" applyNumberFormat="1" applyFont="1" applyFill="1" applyBorder="1" applyAlignment="1">
      <alignment horizontal="right" vertical="center" wrapText="1"/>
    </xf>
    <xf numFmtId="204" fontId="8" fillId="0" borderId="10" xfId="0" applyNumberFormat="1" applyFont="1" applyFill="1" applyBorder="1" applyAlignment="1">
      <alignment textRotation="90" readingOrder="1"/>
    </xf>
    <xf numFmtId="204" fontId="8" fillId="0" borderId="10" xfId="33" applyNumberFormat="1" applyFont="1" applyFill="1" applyBorder="1" applyAlignment="1">
      <alignment vertical="center" textRotation="90" wrapText="1" readingOrder="1"/>
    </xf>
    <xf numFmtId="0" fontId="8" fillId="0" borderId="0" xfId="0" applyFont="1" applyFill="1" applyAlignment="1">
      <alignment vertical="center" readingOrder="1"/>
    </xf>
    <xf numFmtId="1" fontId="8" fillId="0" borderId="16" xfId="0" applyNumberFormat="1" applyFont="1" applyFill="1" applyBorder="1" applyAlignment="1">
      <alignment horizontal="right" vertical="center" wrapText="1"/>
    </xf>
    <xf numFmtId="210" fontId="57" fillId="0" borderId="10" xfId="33" applyNumberFormat="1" applyFont="1" applyFill="1" applyBorder="1" applyAlignment="1">
      <alignment vertical="center" textRotation="90" readingOrder="1"/>
    </xf>
    <xf numFmtId="0" fontId="8" fillId="0" borderId="16" xfId="0" applyFont="1" applyFill="1" applyBorder="1" applyAlignment="1">
      <alignment horizontal="center" vertical="center" wrapText="1" readingOrder="1"/>
    </xf>
    <xf numFmtId="204" fontId="58" fillId="0" borderId="10" xfId="33" applyNumberFormat="1" applyFont="1" applyFill="1" applyBorder="1" applyAlignment="1">
      <alignment vertical="center" textRotation="90" readingOrder="1"/>
    </xf>
    <xf numFmtId="0" fontId="8" fillId="0" borderId="10" xfId="0" applyFont="1" applyFill="1" applyBorder="1" applyAlignment="1">
      <alignment horizontal="left" wrapText="1" readingOrder="1"/>
    </xf>
    <xf numFmtId="0" fontId="8" fillId="0" borderId="11" xfId="0" applyFont="1" applyFill="1" applyBorder="1" applyAlignment="1">
      <alignment horizontal="left" wrapText="1" readingOrder="1"/>
    </xf>
    <xf numFmtId="3" fontId="6" fillId="0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204" fontId="6" fillId="0" borderId="10" xfId="33" applyNumberFormat="1" applyFont="1" applyFill="1" applyBorder="1" applyAlignment="1">
      <alignment horizontal="center" textRotation="90" readingOrder="1"/>
    </xf>
    <xf numFmtId="0" fontId="10" fillId="0" borderId="0" xfId="0" applyFont="1" applyFill="1" applyAlignment="1">
      <alignment horizontal="center" readingOrder="1"/>
    </xf>
    <xf numFmtId="1" fontId="6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center" readingOrder="1"/>
    </xf>
    <xf numFmtId="0" fontId="10" fillId="0" borderId="16" xfId="0" applyFont="1" applyFill="1" applyBorder="1" applyAlignment="1">
      <alignment horizontal="center" readingOrder="1"/>
    </xf>
    <xf numFmtId="0" fontId="10" fillId="0" borderId="15" xfId="0" applyFont="1" applyFill="1" applyBorder="1" applyAlignment="1">
      <alignment horizontal="center" readingOrder="1"/>
    </xf>
    <xf numFmtId="0" fontId="10" fillId="0" borderId="10" xfId="0" applyFont="1" applyFill="1" applyBorder="1" applyAlignment="1">
      <alignment horizontal="center" vertical="center" wrapText="1" readingOrder="1"/>
    </xf>
    <xf numFmtId="1" fontId="6" fillId="0" borderId="10" xfId="0" applyNumberFormat="1" applyFont="1" applyFill="1" applyBorder="1" applyAlignment="1">
      <alignment vertical="center" textRotation="90" readingOrder="1"/>
    </xf>
    <xf numFmtId="0" fontId="10" fillId="0" borderId="11" xfId="0" applyFont="1" applyFill="1" applyBorder="1" applyAlignment="1">
      <alignment horizontal="left" vertical="center" readingOrder="1"/>
    </xf>
    <xf numFmtId="0" fontId="10" fillId="0" borderId="16" xfId="0" applyFont="1" applyFill="1" applyBorder="1" applyAlignment="1">
      <alignment horizontal="left" vertical="center" readingOrder="1"/>
    </xf>
    <xf numFmtId="0" fontId="10" fillId="0" borderId="15" xfId="0" applyFont="1" applyFill="1" applyBorder="1" applyAlignment="1">
      <alignment horizontal="left" vertical="center" readingOrder="1"/>
    </xf>
    <xf numFmtId="210" fontId="6" fillId="0" borderId="10" xfId="0" applyNumberFormat="1" applyFont="1" applyFill="1" applyBorder="1" applyAlignment="1">
      <alignment vertical="center" textRotation="90" readingOrder="1"/>
    </xf>
    <xf numFmtId="204" fontId="6" fillId="0" borderId="10" xfId="0" applyNumberFormat="1" applyFont="1" applyFill="1" applyBorder="1" applyAlignment="1">
      <alignment vertical="center" textRotation="90" readingOrder="1"/>
    </xf>
    <xf numFmtId="0" fontId="10" fillId="0" borderId="10" xfId="0" applyFont="1" applyFill="1" applyBorder="1" applyAlignment="1">
      <alignment horizontal="center" readingOrder="1"/>
    </xf>
    <xf numFmtId="0" fontId="6" fillId="0" borderId="11" xfId="0" applyFont="1" applyFill="1" applyBorder="1" applyAlignment="1">
      <alignment horizontal="right" vertical="center" readingOrder="1"/>
    </xf>
    <xf numFmtId="204" fontId="6" fillId="0" borderId="10" xfId="33" applyNumberFormat="1" applyFont="1" applyFill="1" applyBorder="1" applyAlignment="1">
      <alignment horizontal="center" vertical="center" textRotation="90" readingOrder="1"/>
    </xf>
    <xf numFmtId="3" fontId="10" fillId="0" borderId="0" xfId="0" applyNumberFormat="1" applyFont="1" applyFill="1" applyAlignment="1">
      <alignment vertical="center" readingOrder="1"/>
    </xf>
    <xf numFmtId="0" fontId="6" fillId="0" borderId="11" xfId="0" applyFont="1" applyFill="1" applyBorder="1" applyAlignment="1">
      <alignment horizontal="right" vertical="center" wrapText="1"/>
    </xf>
    <xf numFmtId="204" fontId="10" fillId="0" borderId="16" xfId="33" applyNumberFormat="1" applyFont="1" applyFill="1" applyBorder="1" applyAlignment="1">
      <alignment horizontal="center" wrapText="1"/>
    </xf>
    <xf numFmtId="204" fontId="6" fillId="0" borderId="10" xfId="33" applyNumberFormat="1" applyFont="1" applyFill="1" applyBorder="1" applyAlignment="1">
      <alignment horizontal="right" vertical="center" wrapText="1"/>
    </xf>
    <xf numFmtId="204" fontId="10" fillId="0" borderId="11" xfId="33" applyNumberFormat="1" applyFont="1" applyFill="1" applyBorder="1" applyAlignment="1">
      <alignment horizontal="center" vertical="center" wrapText="1"/>
    </xf>
    <xf numFmtId="204" fontId="10" fillId="0" borderId="16" xfId="33" applyNumberFormat="1" applyFont="1" applyFill="1" applyBorder="1" applyAlignment="1">
      <alignment horizontal="center" vertical="center" wrapText="1"/>
    </xf>
    <xf numFmtId="204" fontId="10" fillId="0" borderId="15" xfId="33" applyNumberFormat="1" applyFont="1" applyFill="1" applyBorder="1" applyAlignment="1">
      <alignment horizontal="center" vertical="center" wrapText="1"/>
    </xf>
    <xf numFmtId="204" fontId="10" fillId="0" borderId="16" xfId="33" applyNumberFormat="1" applyFont="1" applyFill="1" applyBorder="1" applyAlignment="1">
      <alignment horizontal="center" wrapText="1"/>
    </xf>
    <xf numFmtId="204" fontId="6" fillId="0" borderId="16" xfId="33" applyNumberFormat="1" applyFont="1" applyFill="1" applyBorder="1" applyAlignment="1">
      <alignment vertical="center" textRotation="90" readingOrder="1"/>
    </xf>
    <xf numFmtId="204" fontId="10" fillId="0" borderId="10" xfId="33" applyNumberFormat="1" applyFont="1" applyFill="1" applyBorder="1" applyAlignment="1">
      <alignment horizontal="center" vertical="center" wrapText="1"/>
    </xf>
    <xf numFmtId="204" fontId="10" fillId="0" borderId="10" xfId="33" applyNumberFormat="1" applyFont="1" applyFill="1" applyBorder="1" applyAlignment="1">
      <alignment horizontal="center" readingOrder="1"/>
    </xf>
    <xf numFmtId="204" fontId="10" fillId="0" borderId="10" xfId="33" applyNumberFormat="1" applyFont="1" applyFill="1" applyBorder="1" applyAlignment="1">
      <alignment horizontal="left" wrapText="1"/>
    </xf>
    <xf numFmtId="204" fontId="10" fillId="0" borderId="17" xfId="33" applyNumberFormat="1" applyFont="1" applyFill="1" applyBorder="1" applyAlignment="1">
      <alignment horizontal="center" vertical="center" wrapText="1"/>
    </xf>
    <xf numFmtId="204" fontId="10" fillId="0" borderId="19" xfId="33" applyNumberFormat="1" applyFont="1" applyFill="1" applyBorder="1" applyAlignment="1">
      <alignment horizontal="center" vertical="center" wrapText="1"/>
    </xf>
    <xf numFmtId="204" fontId="6" fillId="0" borderId="11" xfId="33" applyNumberFormat="1" applyFont="1" applyFill="1" applyBorder="1" applyAlignment="1">
      <alignment horizontal="center" vertical="center"/>
    </xf>
    <xf numFmtId="204" fontId="6" fillId="0" borderId="16" xfId="33" applyNumberFormat="1" applyFont="1" applyFill="1" applyBorder="1" applyAlignment="1">
      <alignment horizontal="center" vertical="center"/>
    </xf>
    <xf numFmtId="204" fontId="6" fillId="0" borderId="15" xfId="33" applyNumberFormat="1" applyFont="1" applyFill="1" applyBorder="1" applyAlignment="1">
      <alignment horizontal="center" vertical="center"/>
    </xf>
    <xf numFmtId="204" fontId="10" fillId="0" borderId="10" xfId="33" applyNumberFormat="1" applyFont="1" applyFill="1" applyBorder="1" applyAlignment="1">
      <alignment horizontal="left" vertical="center" wrapText="1"/>
    </xf>
    <xf numFmtId="204" fontId="10" fillId="0" borderId="11" xfId="33" applyNumberFormat="1" applyFont="1" applyFill="1" applyBorder="1" applyAlignment="1">
      <alignment horizontal="left" vertical="center" wrapText="1"/>
    </xf>
    <xf numFmtId="49" fontId="6" fillId="0" borderId="10" xfId="33" applyNumberFormat="1" applyFont="1" applyFill="1" applyBorder="1" applyAlignment="1">
      <alignment horizontal="center" wrapText="1"/>
    </xf>
    <xf numFmtId="204" fontId="10" fillId="0" borderId="10" xfId="33" applyNumberFormat="1" applyFont="1" applyFill="1" applyBorder="1" applyAlignment="1">
      <alignment horizontal="left" wrapText="1"/>
    </xf>
    <xf numFmtId="204" fontId="10" fillId="0" borderId="11" xfId="33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 textRotation="90" readingOrder="1"/>
    </xf>
    <xf numFmtId="204" fontId="1" fillId="0" borderId="10" xfId="33" applyNumberFormat="1" applyFont="1" applyFill="1" applyBorder="1" applyAlignment="1">
      <alignment vertical="center" textRotation="90" readingOrder="1"/>
    </xf>
    <xf numFmtId="3" fontId="51" fillId="0" borderId="10" xfId="33" applyNumberFormat="1" applyFont="1" applyFill="1" applyBorder="1" applyAlignment="1">
      <alignment vertical="center" textRotation="90" readingOrder="1"/>
    </xf>
    <xf numFmtId="0" fontId="51" fillId="0" borderId="10" xfId="0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left" wrapText="1"/>
    </xf>
    <xf numFmtId="1" fontId="51" fillId="0" borderId="11" xfId="0" applyNumberFormat="1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right" readingOrder="1"/>
    </xf>
    <xf numFmtId="3" fontId="51" fillId="0" borderId="10" xfId="0" applyNumberFormat="1" applyFont="1" applyFill="1" applyBorder="1" applyAlignment="1">
      <alignment textRotation="90" wrapText="1"/>
    </xf>
    <xf numFmtId="3" fontId="1" fillId="0" borderId="15" xfId="0" applyNumberFormat="1" applyFont="1" applyFill="1" applyBorder="1" applyAlignment="1">
      <alignment vertical="center" textRotation="90" wrapText="1"/>
    </xf>
    <xf numFmtId="0" fontId="51" fillId="0" borderId="10" xfId="0" applyFont="1" applyFill="1" applyBorder="1" applyAlignment="1">
      <alignment readingOrder="1"/>
    </xf>
    <xf numFmtId="210" fontId="51" fillId="0" borderId="10" xfId="33" applyNumberFormat="1" applyFont="1" applyFill="1" applyBorder="1" applyAlignment="1">
      <alignment textRotation="90" readingOrder="1"/>
    </xf>
    <xf numFmtId="1" fontId="1" fillId="0" borderId="10" xfId="0" applyNumberFormat="1" applyFont="1" applyFill="1" applyBorder="1" applyAlignment="1">
      <alignment vertical="center" textRotation="90" readingOrder="1"/>
    </xf>
    <xf numFmtId="1" fontId="1" fillId="0" borderId="0" xfId="0" applyNumberFormat="1" applyFont="1" applyFill="1" applyAlignment="1">
      <alignment readingOrder="1"/>
    </xf>
    <xf numFmtId="204" fontId="51" fillId="0" borderId="10" xfId="33" applyNumberFormat="1" applyFont="1" applyFill="1" applyBorder="1" applyAlignment="1">
      <alignment vertical="center" textRotation="90" readingOrder="1"/>
    </xf>
    <xf numFmtId="0" fontId="51" fillId="0" borderId="10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vertical="center" textRotation="90" readingOrder="1"/>
    </xf>
    <xf numFmtId="0" fontId="51" fillId="0" borderId="16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textRotation="90" readingOrder="1"/>
    </xf>
    <xf numFmtId="0" fontId="1" fillId="0" borderId="16" xfId="0" applyFont="1" applyFill="1" applyBorder="1" applyAlignment="1">
      <alignment vertical="center" textRotation="90" readingOrder="1"/>
    </xf>
    <xf numFmtId="1" fontId="51" fillId="0" borderId="12" xfId="0" applyNumberFormat="1" applyFont="1" applyFill="1" applyBorder="1" applyAlignment="1">
      <alignment horizontal="center" wrapText="1"/>
    </xf>
    <xf numFmtId="204" fontId="1" fillId="0" borderId="10" xfId="0" applyNumberFormat="1" applyFont="1" applyFill="1" applyBorder="1" applyAlignment="1">
      <alignment vertical="center" textRotation="90" readingOrder="1"/>
    </xf>
    <xf numFmtId="1" fontId="51" fillId="0" borderId="13" xfId="0" applyNumberFormat="1" applyFont="1" applyFill="1" applyBorder="1" applyAlignment="1">
      <alignment horizontal="center" wrapText="1"/>
    </xf>
    <xf numFmtId="3" fontId="51" fillId="0" borderId="11" xfId="0" applyNumberFormat="1" applyFont="1" applyFill="1" applyBorder="1" applyAlignment="1">
      <alignment horizontal="center"/>
    </xf>
    <xf numFmtId="3" fontId="51" fillId="0" borderId="16" xfId="0" applyNumberFormat="1" applyFont="1" applyFill="1" applyBorder="1" applyAlignment="1">
      <alignment horizontal="center"/>
    </xf>
    <xf numFmtId="3" fontId="51" fillId="0" borderId="15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210" fontId="0" fillId="0" borderId="0" xfId="0" applyNumberFormat="1" applyFont="1" applyFill="1" applyAlignment="1">
      <alignment readingOrder="1"/>
    </xf>
    <xf numFmtId="0" fontId="0" fillId="0" borderId="0" xfId="0" applyFont="1" applyFill="1" applyAlignment="1">
      <alignment readingOrder="1"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20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0" fillId="0" borderId="15" xfId="0" applyFont="1" applyFill="1" applyBorder="1" applyAlignment="1">
      <alignment horizontal="righ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sham.Abu-Khashabeh\Desktop\&#1605;&#1588;&#1585;&#1608;&#1593;%20&#1605;&#1608;&#1575;&#1586;&#1606;&#1577;%202019%20%20%20%20%202021\2019%20%20%20%202021%20%20%20%20&#1576;&#1593;&#1583;%20&#1575;&#1604;&#1587;&#1602;&#1601;\&#1575;&#1604;&#1605;&#1608;&#1575;&#1586;&#1606;&#1577;%20&#1575;&#1604;&#1605;&#1593;&#1578;&#1605;&#1583;&#1577;%202019%20&#1575;&#1604;&#1606;&#1607;&#1575;&#1574;&#1610;&#1577;\&#1580;&#1575;&#1585;&#1610;&#1577;%202019%20%20%20&#1576;&#1593;&#1583;%20&#1575;&#1604;&#1587;&#1602;&#16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75;&#1585;&#1610;&#1577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4401"/>
      <sheetName val="4405"/>
      <sheetName val="4410"/>
      <sheetName val="4415"/>
      <sheetName val="4420"/>
      <sheetName val="4425"/>
      <sheetName val="4430"/>
      <sheetName val="4435"/>
      <sheetName val="ALL"/>
      <sheetName val="البنك الدولي (2)"/>
    </sheetNames>
    <sheetDataSet>
      <sheetData sheetId="9">
        <row r="131">
          <cell r="H131" t="str">
            <v>مواد ومستلزمات السلامة والصحة المهنية في مركز الأجهزة المخبرية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(2)"/>
      <sheetName val="116"/>
      <sheetName val="summary"/>
      <sheetName val="4401"/>
      <sheetName val="4405"/>
      <sheetName val="4410"/>
      <sheetName val="4415"/>
      <sheetName val="4420"/>
      <sheetName val="4425"/>
      <sheetName val="4430"/>
      <sheetName val="4435"/>
      <sheetName val="ALL"/>
      <sheetName val="البنك الدولي (2)"/>
      <sheetName val="برامج 2019     2020"/>
    </sheetNames>
    <sheetDataSet>
      <sheetData sheetId="3">
        <row r="105">
          <cell r="C105" t="str">
            <v>نفقات تجديد اشتراك الموسوعة الالكترونية ( عدالة 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963A9"/>
  </sheetPr>
  <dimension ref="A1:CE134"/>
  <sheetViews>
    <sheetView rightToLeft="1" zoomScale="115" zoomScaleNormal="115" zoomScalePageLayoutView="0" workbookViewId="0" topLeftCell="A97">
      <selection activeCell="M122" sqref="M122"/>
    </sheetView>
  </sheetViews>
  <sheetFormatPr defaultColWidth="9.140625" defaultRowHeight="12.75"/>
  <cols>
    <col min="1" max="1" width="5.8515625" style="6" customWidth="1"/>
    <col min="2" max="2" width="4.28125" style="6" customWidth="1"/>
    <col min="3" max="3" width="18.8515625" style="6" customWidth="1"/>
    <col min="4" max="5" width="3.421875" style="3" customWidth="1"/>
    <col min="6" max="6" width="4.7109375" style="3" customWidth="1"/>
    <col min="7" max="8" width="3.421875" style="2" customWidth="1"/>
    <col min="9" max="18" width="3.421875" style="3" customWidth="1"/>
    <col min="19" max="25" width="3.421875" style="3" hidden="1" customWidth="1"/>
    <col min="26" max="42" width="3.421875" style="3" customWidth="1"/>
    <col min="43" max="43" width="3.421875" style="2" customWidth="1"/>
    <col min="44" max="45" width="3.421875" style="3" customWidth="1"/>
    <col min="46" max="46" width="3.7109375" style="3" customWidth="1"/>
    <col min="47" max="47" width="4.140625" style="2" customWidth="1"/>
    <col min="48" max="48" width="12.8515625" style="23" bestFit="1" customWidth="1"/>
    <col min="49" max="49" width="8.140625" style="6" hidden="1" customWidth="1"/>
    <col min="50" max="50" width="25.57421875" style="6" hidden="1" customWidth="1"/>
    <col min="51" max="16384" width="9.140625" style="3" customWidth="1"/>
  </cols>
  <sheetData>
    <row r="1" spans="1:50" ht="15.75" customHeight="1">
      <c r="A1" s="186" t="s">
        <v>31</v>
      </c>
      <c r="B1" s="186"/>
      <c r="C1" s="186"/>
      <c r="AW1" s="3"/>
      <c r="AX1" s="3"/>
    </row>
    <row r="2" spans="1:50" s="2" customFormat="1" ht="84.75">
      <c r="A2" s="7" t="s">
        <v>44</v>
      </c>
      <c r="B2" s="7" t="s">
        <v>45</v>
      </c>
      <c r="C2" s="1" t="s">
        <v>46</v>
      </c>
      <c r="D2" s="7" t="s">
        <v>118</v>
      </c>
      <c r="E2" s="7" t="s">
        <v>174</v>
      </c>
      <c r="F2" s="7" t="s">
        <v>175</v>
      </c>
      <c r="G2" s="7" t="s">
        <v>176</v>
      </c>
      <c r="H2" s="7" t="s">
        <v>177</v>
      </c>
      <c r="I2" s="7" t="s">
        <v>178</v>
      </c>
      <c r="J2" s="7" t="s">
        <v>119</v>
      </c>
      <c r="K2" s="7" t="s">
        <v>120</v>
      </c>
      <c r="L2" s="7" t="s">
        <v>121</v>
      </c>
      <c r="M2" s="7" t="s">
        <v>122</v>
      </c>
      <c r="N2" s="7" t="s">
        <v>123</v>
      </c>
      <c r="O2" s="7" t="s">
        <v>124</v>
      </c>
      <c r="P2" s="7" t="s">
        <v>125</v>
      </c>
      <c r="Q2" s="7" t="s">
        <v>126</v>
      </c>
      <c r="R2" s="7" t="s">
        <v>179</v>
      </c>
      <c r="S2" s="7" t="s">
        <v>180</v>
      </c>
      <c r="T2" s="7" t="s">
        <v>181</v>
      </c>
      <c r="U2" s="7" t="s">
        <v>182</v>
      </c>
      <c r="V2" s="7" t="s">
        <v>183</v>
      </c>
      <c r="W2" s="7" t="s">
        <v>184</v>
      </c>
      <c r="X2" s="7" t="s">
        <v>185</v>
      </c>
      <c r="Y2" s="7" t="s">
        <v>127</v>
      </c>
      <c r="Z2" s="7" t="s">
        <v>128</v>
      </c>
      <c r="AA2" s="7" t="s">
        <v>129</v>
      </c>
      <c r="AB2" s="7" t="s">
        <v>130</v>
      </c>
      <c r="AC2" s="7" t="s">
        <v>131</v>
      </c>
      <c r="AD2" s="7" t="s">
        <v>132</v>
      </c>
      <c r="AE2" s="7" t="s">
        <v>133</v>
      </c>
      <c r="AF2" s="7" t="s">
        <v>134</v>
      </c>
      <c r="AG2" s="7" t="s">
        <v>135</v>
      </c>
      <c r="AH2" s="7" t="s">
        <v>136</v>
      </c>
      <c r="AI2" s="7" t="s">
        <v>137</v>
      </c>
      <c r="AJ2" s="7" t="s">
        <v>138</v>
      </c>
      <c r="AK2" s="7" t="s">
        <v>139</v>
      </c>
      <c r="AL2" s="7" t="s">
        <v>140</v>
      </c>
      <c r="AM2" s="7" t="s">
        <v>141</v>
      </c>
      <c r="AN2" s="7" t="s">
        <v>142</v>
      </c>
      <c r="AO2" s="7" t="s">
        <v>143</v>
      </c>
      <c r="AP2" s="7" t="s">
        <v>144</v>
      </c>
      <c r="AQ2" s="7" t="s">
        <v>145</v>
      </c>
      <c r="AR2" s="7" t="s">
        <v>146</v>
      </c>
      <c r="AS2" s="7" t="s">
        <v>147</v>
      </c>
      <c r="AT2" s="7" t="s">
        <v>148</v>
      </c>
      <c r="AU2" s="7" t="s">
        <v>63</v>
      </c>
      <c r="AV2" s="37" t="s">
        <v>149</v>
      </c>
      <c r="AW2" s="7" t="s">
        <v>45</v>
      </c>
      <c r="AX2" s="1" t="s">
        <v>46</v>
      </c>
    </row>
    <row r="3" spans="1:50" ht="15.75">
      <c r="A3" s="11">
        <v>21</v>
      </c>
      <c r="B3" s="188" t="s">
        <v>47</v>
      </c>
      <c r="C3" s="188"/>
      <c r="D3" s="21"/>
      <c r="E3" s="21"/>
      <c r="F3" s="21"/>
      <c r="G3" s="27"/>
      <c r="H3" s="27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7"/>
      <c r="AR3" s="21"/>
      <c r="AS3" s="21"/>
      <c r="AT3" s="21"/>
      <c r="AU3" s="27"/>
      <c r="AV3" s="25"/>
      <c r="AW3" s="9"/>
      <c r="AX3" s="43" t="s">
        <v>47</v>
      </c>
    </row>
    <row r="4" spans="1:50" s="4" customFormat="1" ht="15.75">
      <c r="A4" s="8">
        <v>2111</v>
      </c>
      <c r="B4" s="187" t="s">
        <v>48</v>
      </c>
      <c r="C4" s="187"/>
      <c r="D4" s="22"/>
      <c r="E4" s="22"/>
      <c r="F4" s="22"/>
      <c r="G4" s="28"/>
      <c r="H4" s="2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8"/>
      <c r="AR4" s="22"/>
      <c r="AS4" s="22"/>
      <c r="AT4" s="22"/>
      <c r="AU4" s="28"/>
      <c r="AV4" s="24"/>
      <c r="AW4" s="215"/>
      <c r="AX4" s="30" t="s">
        <v>48</v>
      </c>
    </row>
    <row r="5" spans="1:50" s="4" customFormat="1" ht="50.25">
      <c r="A5" s="8"/>
      <c r="B5" s="216">
        <v>101</v>
      </c>
      <c r="C5" s="30" t="s">
        <v>49</v>
      </c>
      <c r="D5" s="217">
        <v>100000</v>
      </c>
      <c r="E5" s="217">
        <v>15000</v>
      </c>
      <c r="F5" s="217">
        <v>10000</v>
      </c>
      <c r="G5" s="217">
        <v>10000</v>
      </c>
      <c r="H5" s="217">
        <v>10000</v>
      </c>
      <c r="I5" s="217">
        <v>10000</v>
      </c>
      <c r="J5" s="217">
        <v>10000</v>
      </c>
      <c r="K5" s="217">
        <v>10000</v>
      </c>
      <c r="L5" s="217">
        <v>10000</v>
      </c>
      <c r="M5" s="217">
        <v>10000</v>
      </c>
      <c r="N5" s="217">
        <v>15000</v>
      </c>
      <c r="O5" s="217">
        <v>15000</v>
      </c>
      <c r="P5" s="217">
        <v>15000</v>
      </c>
      <c r="Q5" s="217">
        <v>15000</v>
      </c>
      <c r="R5" s="217">
        <v>15000</v>
      </c>
      <c r="S5" s="217">
        <v>15000</v>
      </c>
      <c r="T5" s="217">
        <v>15000</v>
      </c>
      <c r="U5" s="217">
        <v>15000</v>
      </c>
      <c r="V5" s="217">
        <v>15000</v>
      </c>
      <c r="W5" s="217">
        <v>15000</v>
      </c>
      <c r="X5" s="217">
        <v>15000</v>
      </c>
      <c r="Y5" s="217">
        <v>15000</v>
      </c>
      <c r="Z5" s="217">
        <v>10000</v>
      </c>
      <c r="AA5" s="217">
        <v>10000</v>
      </c>
      <c r="AB5" s="217">
        <v>10000</v>
      </c>
      <c r="AC5" s="217">
        <v>10000</v>
      </c>
      <c r="AD5" s="217">
        <v>10000</v>
      </c>
      <c r="AE5" s="217">
        <v>10000</v>
      </c>
      <c r="AF5" s="217">
        <v>10000</v>
      </c>
      <c r="AG5" s="217">
        <v>10000</v>
      </c>
      <c r="AH5" s="217">
        <v>10000</v>
      </c>
      <c r="AI5" s="217">
        <v>10000</v>
      </c>
      <c r="AJ5" s="217">
        <v>5000</v>
      </c>
      <c r="AK5" s="217">
        <v>10000</v>
      </c>
      <c r="AL5" s="217">
        <v>10000</v>
      </c>
      <c r="AM5" s="217">
        <v>10000</v>
      </c>
      <c r="AN5" s="217">
        <v>10000</v>
      </c>
      <c r="AO5" s="217">
        <v>5000</v>
      </c>
      <c r="AP5" s="217">
        <v>5000</v>
      </c>
      <c r="AQ5" s="217">
        <v>5000</v>
      </c>
      <c r="AR5" s="217">
        <v>5000</v>
      </c>
      <c r="AS5" s="217">
        <v>5000</v>
      </c>
      <c r="AT5" s="217">
        <v>5000</v>
      </c>
      <c r="AU5" s="218">
        <f>SUM(D5:AT5)</f>
        <v>550000</v>
      </c>
      <c r="AV5" s="219" t="s">
        <v>251</v>
      </c>
      <c r="AW5" s="216">
        <v>101</v>
      </c>
      <c r="AX5" s="30" t="s">
        <v>49</v>
      </c>
    </row>
    <row r="6" spans="1:50" s="4" customFormat="1" ht="66">
      <c r="A6" s="220"/>
      <c r="B6" s="31">
        <v>102</v>
      </c>
      <c r="C6" s="30" t="s">
        <v>171</v>
      </c>
      <c r="D6" s="32">
        <v>2280000</v>
      </c>
      <c r="E6" s="32">
        <v>125000</v>
      </c>
      <c r="F6" s="32">
        <v>30000</v>
      </c>
      <c r="G6" s="32">
        <v>35000</v>
      </c>
      <c r="H6" s="32">
        <v>35000</v>
      </c>
      <c r="I6" s="32">
        <v>35000</v>
      </c>
      <c r="J6" s="32">
        <v>35000</v>
      </c>
      <c r="K6" s="32">
        <v>35000</v>
      </c>
      <c r="L6" s="32">
        <v>35000</v>
      </c>
      <c r="M6" s="32">
        <v>60000</v>
      </c>
      <c r="N6" s="32">
        <v>40000</v>
      </c>
      <c r="O6" s="32">
        <v>40000</v>
      </c>
      <c r="P6" s="32">
        <v>50000</v>
      </c>
      <c r="Q6" s="32">
        <v>40000</v>
      </c>
      <c r="R6" s="32">
        <v>90000</v>
      </c>
      <c r="S6" s="32">
        <v>85000</v>
      </c>
      <c r="T6" s="32">
        <v>40000</v>
      </c>
      <c r="U6" s="32">
        <v>40000</v>
      </c>
      <c r="V6" s="32">
        <v>50000</v>
      </c>
      <c r="W6" s="32">
        <v>40000</v>
      </c>
      <c r="X6" s="32">
        <v>40000</v>
      </c>
      <c r="Y6" s="32">
        <v>30000</v>
      </c>
      <c r="Z6" s="32">
        <v>30000</v>
      </c>
      <c r="AA6" s="32">
        <v>40000</v>
      </c>
      <c r="AB6" s="32">
        <v>40000</v>
      </c>
      <c r="AC6" s="32">
        <v>40000</v>
      </c>
      <c r="AD6" s="32">
        <v>40000</v>
      </c>
      <c r="AE6" s="32">
        <v>40000</v>
      </c>
      <c r="AF6" s="32">
        <v>40000</v>
      </c>
      <c r="AG6" s="32">
        <v>40000</v>
      </c>
      <c r="AH6" s="32">
        <v>40000</v>
      </c>
      <c r="AI6" s="32">
        <v>40000</v>
      </c>
      <c r="AJ6" s="32">
        <v>40000</v>
      </c>
      <c r="AK6" s="32">
        <v>40000</v>
      </c>
      <c r="AL6" s="32">
        <v>40000</v>
      </c>
      <c r="AM6" s="32">
        <v>40000</v>
      </c>
      <c r="AN6" s="32">
        <v>20000</v>
      </c>
      <c r="AO6" s="32">
        <v>20000</v>
      </c>
      <c r="AP6" s="32">
        <v>20000</v>
      </c>
      <c r="AQ6" s="221">
        <v>20000</v>
      </c>
      <c r="AR6" s="32">
        <v>20000</v>
      </c>
      <c r="AS6" s="32">
        <v>10000</v>
      </c>
      <c r="AT6" s="32">
        <v>30000</v>
      </c>
      <c r="AU6" s="218">
        <f aca="true" t="shared" si="0" ref="AU6:AU18">SUM(D6:AT6)</f>
        <v>3980000</v>
      </c>
      <c r="AV6" s="219" t="s">
        <v>251</v>
      </c>
      <c r="AW6" s="31">
        <v>102</v>
      </c>
      <c r="AX6" s="30" t="s">
        <v>50</v>
      </c>
    </row>
    <row r="7" spans="1:50" s="4" customFormat="1" ht="49.5">
      <c r="A7" s="220"/>
      <c r="B7" s="31">
        <v>103</v>
      </c>
      <c r="C7" s="30" t="s">
        <v>315</v>
      </c>
      <c r="D7" s="32">
        <v>95000</v>
      </c>
      <c r="E7" s="32">
        <v>500</v>
      </c>
      <c r="F7" s="32">
        <v>400</v>
      </c>
      <c r="G7" s="32">
        <v>400</v>
      </c>
      <c r="H7" s="32">
        <v>400</v>
      </c>
      <c r="I7" s="32">
        <v>400</v>
      </c>
      <c r="J7" s="32">
        <v>300</v>
      </c>
      <c r="K7" s="32">
        <v>300</v>
      </c>
      <c r="L7" s="32">
        <v>300</v>
      </c>
      <c r="M7" s="32"/>
      <c r="N7" s="32"/>
      <c r="O7" s="32"/>
      <c r="P7" s="32"/>
      <c r="Q7" s="32"/>
      <c r="R7" s="32">
        <v>3200</v>
      </c>
      <c r="S7" s="32">
        <v>1600</v>
      </c>
      <c r="T7" s="32">
        <v>1400</v>
      </c>
      <c r="U7" s="32">
        <v>1400</v>
      </c>
      <c r="V7" s="32">
        <v>1400</v>
      </c>
      <c r="W7" s="32">
        <v>1400</v>
      </c>
      <c r="X7" s="32">
        <v>1200</v>
      </c>
      <c r="Y7" s="32">
        <v>1200</v>
      </c>
      <c r="Z7" s="32">
        <v>1200</v>
      </c>
      <c r="AA7" s="32">
        <v>300</v>
      </c>
      <c r="AB7" s="32">
        <v>300</v>
      </c>
      <c r="AC7" s="32">
        <v>200</v>
      </c>
      <c r="AD7" s="32">
        <v>200</v>
      </c>
      <c r="AE7" s="32">
        <v>1600</v>
      </c>
      <c r="AF7" s="32">
        <v>1200</v>
      </c>
      <c r="AG7" s="32">
        <v>1200</v>
      </c>
      <c r="AH7" s="32">
        <v>600</v>
      </c>
      <c r="AI7" s="32">
        <v>400</v>
      </c>
      <c r="AJ7" s="32">
        <v>300</v>
      </c>
      <c r="AK7" s="32">
        <v>300</v>
      </c>
      <c r="AL7" s="32">
        <v>200</v>
      </c>
      <c r="AM7" s="32">
        <v>200</v>
      </c>
      <c r="AN7" s="32">
        <v>300</v>
      </c>
      <c r="AO7" s="32">
        <v>300</v>
      </c>
      <c r="AP7" s="32">
        <v>200</v>
      </c>
      <c r="AQ7" s="221">
        <v>200</v>
      </c>
      <c r="AR7" s="32"/>
      <c r="AS7" s="32"/>
      <c r="AT7" s="32"/>
      <c r="AU7" s="218">
        <f t="shared" si="0"/>
        <v>120000</v>
      </c>
      <c r="AV7" s="219" t="s">
        <v>251</v>
      </c>
      <c r="AW7" s="31">
        <v>103</v>
      </c>
      <c r="AX7" s="30" t="s">
        <v>348</v>
      </c>
    </row>
    <row r="8" spans="1:50" s="4" customFormat="1" ht="66">
      <c r="A8" s="220"/>
      <c r="B8" s="31">
        <v>105</v>
      </c>
      <c r="C8" s="30" t="s">
        <v>51</v>
      </c>
      <c r="D8" s="32">
        <v>1505000</v>
      </c>
      <c r="E8" s="32">
        <v>75000</v>
      </c>
      <c r="F8" s="32">
        <v>60000</v>
      </c>
      <c r="G8" s="32">
        <v>60000</v>
      </c>
      <c r="H8" s="32">
        <v>60000</v>
      </c>
      <c r="I8" s="32">
        <v>55000</v>
      </c>
      <c r="J8" s="32">
        <v>55000</v>
      </c>
      <c r="K8" s="32">
        <v>55000</v>
      </c>
      <c r="L8" s="32">
        <v>55000</v>
      </c>
      <c r="M8" s="32">
        <v>75000</v>
      </c>
      <c r="N8" s="32">
        <v>55000</v>
      </c>
      <c r="O8" s="32">
        <v>55000</v>
      </c>
      <c r="P8" s="32">
        <v>60000</v>
      </c>
      <c r="Q8" s="32">
        <v>60000</v>
      </c>
      <c r="R8" s="32">
        <v>60000</v>
      </c>
      <c r="S8" s="32">
        <v>55000</v>
      </c>
      <c r="T8" s="32">
        <v>55000</v>
      </c>
      <c r="U8" s="32">
        <v>55000</v>
      </c>
      <c r="V8" s="32">
        <v>50000</v>
      </c>
      <c r="W8" s="32">
        <v>62000</v>
      </c>
      <c r="X8" s="32">
        <v>62000</v>
      </c>
      <c r="Y8" s="32">
        <v>62000</v>
      </c>
      <c r="Z8" s="32">
        <v>62000</v>
      </c>
      <c r="AA8" s="32">
        <v>75000</v>
      </c>
      <c r="AB8" s="32">
        <v>50000</v>
      </c>
      <c r="AC8" s="32">
        <v>40000</v>
      </c>
      <c r="AD8" s="32">
        <v>50000</v>
      </c>
      <c r="AE8" s="32">
        <v>76000</v>
      </c>
      <c r="AF8" s="32">
        <v>60000</v>
      </c>
      <c r="AG8" s="32">
        <v>60000</v>
      </c>
      <c r="AH8" s="32">
        <v>45000</v>
      </c>
      <c r="AI8" s="32">
        <v>45000</v>
      </c>
      <c r="AJ8" s="32">
        <v>45000</v>
      </c>
      <c r="AK8" s="32">
        <v>45000</v>
      </c>
      <c r="AL8" s="32">
        <v>45000</v>
      </c>
      <c r="AM8" s="32">
        <v>45000</v>
      </c>
      <c r="AN8" s="32">
        <v>16000</v>
      </c>
      <c r="AO8" s="32">
        <v>16000</v>
      </c>
      <c r="AP8" s="32">
        <v>16000</v>
      </c>
      <c r="AQ8" s="32">
        <v>16000</v>
      </c>
      <c r="AR8" s="32">
        <v>16000</v>
      </c>
      <c r="AS8" s="32">
        <v>16000</v>
      </c>
      <c r="AT8" s="32">
        <v>15000</v>
      </c>
      <c r="AU8" s="218">
        <f t="shared" si="0"/>
        <v>3600000</v>
      </c>
      <c r="AV8" s="219" t="s">
        <v>251</v>
      </c>
      <c r="AW8" s="31">
        <v>105</v>
      </c>
      <c r="AX8" s="30" t="s">
        <v>51</v>
      </c>
    </row>
    <row r="9" spans="1:83" s="4" customFormat="1" ht="56.25">
      <c r="A9" s="220"/>
      <c r="B9" s="31">
        <v>106</v>
      </c>
      <c r="C9" s="30" t="s">
        <v>52</v>
      </c>
      <c r="D9" s="32">
        <v>130000</v>
      </c>
      <c r="E9" s="32">
        <v>8000</v>
      </c>
      <c r="F9" s="32">
        <v>6000</v>
      </c>
      <c r="G9" s="32">
        <v>6000</v>
      </c>
      <c r="H9" s="32">
        <v>6000</v>
      </c>
      <c r="I9" s="32">
        <v>6000</v>
      </c>
      <c r="J9" s="32">
        <v>6000</v>
      </c>
      <c r="K9" s="32">
        <v>6000</v>
      </c>
      <c r="L9" s="32">
        <v>6000</v>
      </c>
      <c r="M9" s="32">
        <v>6000</v>
      </c>
      <c r="N9" s="32">
        <v>6000</v>
      </c>
      <c r="O9" s="32">
        <v>6000</v>
      </c>
      <c r="P9" s="32">
        <v>7000</v>
      </c>
      <c r="Q9" s="32">
        <v>7000</v>
      </c>
      <c r="R9" s="32">
        <v>7000</v>
      </c>
      <c r="S9" s="32">
        <v>7000</v>
      </c>
      <c r="T9" s="32">
        <v>7000</v>
      </c>
      <c r="U9" s="32">
        <v>7000</v>
      </c>
      <c r="V9" s="32">
        <v>7000</v>
      </c>
      <c r="W9" s="32">
        <v>7000</v>
      </c>
      <c r="X9" s="32">
        <v>7000</v>
      </c>
      <c r="Y9" s="32">
        <v>4000</v>
      </c>
      <c r="Z9" s="32">
        <v>5000</v>
      </c>
      <c r="AA9" s="32">
        <v>7000</v>
      </c>
      <c r="AB9" s="32">
        <v>7000</v>
      </c>
      <c r="AC9" s="32">
        <v>7000</v>
      </c>
      <c r="AD9" s="32">
        <v>7000</v>
      </c>
      <c r="AE9" s="32">
        <v>9000</v>
      </c>
      <c r="AF9" s="32">
        <v>6000</v>
      </c>
      <c r="AG9" s="32">
        <v>6000</v>
      </c>
      <c r="AH9" s="32">
        <v>6000</v>
      </c>
      <c r="AI9" s="32">
        <v>6000</v>
      </c>
      <c r="AJ9" s="32">
        <v>6000</v>
      </c>
      <c r="AK9" s="32">
        <v>6000</v>
      </c>
      <c r="AL9" s="32">
        <v>6000</v>
      </c>
      <c r="AM9" s="32">
        <v>6000</v>
      </c>
      <c r="AN9" s="32">
        <v>3000</v>
      </c>
      <c r="AO9" s="32">
        <v>3000</v>
      </c>
      <c r="AP9" s="32">
        <v>3000</v>
      </c>
      <c r="AQ9" s="32">
        <v>3000</v>
      </c>
      <c r="AR9" s="32">
        <v>5000</v>
      </c>
      <c r="AS9" s="32">
        <v>5000</v>
      </c>
      <c r="AT9" s="32">
        <v>3000</v>
      </c>
      <c r="AU9" s="218">
        <f t="shared" si="0"/>
        <v>380000</v>
      </c>
      <c r="AV9" s="219" t="s">
        <v>251</v>
      </c>
      <c r="AW9" s="31">
        <v>106</v>
      </c>
      <c r="AX9" s="30" t="s">
        <v>52</v>
      </c>
      <c r="CD9" s="4">
        <f>12607.5+3096.5+1890</f>
        <v>17594</v>
      </c>
      <c r="CE9" s="4">
        <f>12607500+3096500+1890000</f>
        <v>17594000</v>
      </c>
    </row>
    <row r="10" spans="1:82" s="4" customFormat="1" ht="53.25">
      <c r="A10" s="220"/>
      <c r="B10" s="31">
        <v>110</v>
      </c>
      <c r="C10" s="30" t="s">
        <v>53</v>
      </c>
      <c r="D10" s="222">
        <v>310000</v>
      </c>
      <c r="E10" s="222">
        <v>2000</v>
      </c>
      <c r="F10" s="222">
        <v>2000</v>
      </c>
      <c r="G10" s="222">
        <v>2000</v>
      </c>
      <c r="H10" s="222">
        <v>2000</v>
      </c>
      <c r="I10" s="222">
        <v>2000</v>
      </c>
      <c r="J10" s="222">
        <v>2000</v>
      </c>
      <c r="K10" s="222">
        <v>3000</v>
      </c>
      <c r="L10" s="222">
        <v>2000</v>
      </c>
      <c r="M10" s="222">
        <v>4000</v>
      </c>
      <c r="N10" s="222">
        <v>3000</v>
      </c>
      <c r="O10" s="222">
        <v>3000</v>
      </c>
      <c r="P10" s="222">
        <v>5000</v>
      </c>
      <c r="Q10" s="222">
        <v>5000</v>
      </c>
      <c r="R10" s="222">
        <v>3000</v>
      </c>
      <c r="S10" s="222">
        <v>3000</v>
      </c>
      <c r="T10" s="222">
        <v>3000</v>
      </c>
      <c r="U10" s="222">
        <v>3000</v>
      </c>
      <c r="V10" s="222">
        <v>3000</v>
      </c>
      <c r="W10" s="222">
        <v>2000</v>
      </c>
      <c r="X10" s="222">
        <v>2000</v>
      </c>
      <c r="Y10" s="222">
        <v>2000</v>
      </c>
      <c r="Z10" s="222">
        <v>2000</v>
      </c>
      <c r="AA10" s="222">
        <v>4000</v>
      </c>
      <c r="AB10" s="222">
        <v>5000</v>
      </c>
      <c r="AC10" s="222">
        <v>4000</v>
      </c>
      <c r="AD10" s="222">
        <v>4000</v>
      </c>
      <c r="AE10" s="222">
        <v>6000</v>
      </c>
      <c r="AF10" s="222">
        <v>4000</v>
      </c>
      <c r="AG10" s="222">
        <v>5000</v>
      </c>
      <c r="AH10" s="222">
        <v>3000</v>
      </c>
      <c r="AI10" s="222">
        <v>2000</v>
      </c>
      <c r="AJ10" s="222">
        <v>3000</v>
      </c>
      <c r="AK10" s="222">
        <v>3000</v>
      </c>
      <c r="AL10" s="222">
        <v>2000</v>
      </c>
      <c r="AM10" s="222">
        <v>2000</v>
      </c>
      <c r="AN10" s="222">
        <v>5000</v>
      </c>
      <c r="AO10" s="222">
        <v>4000</v>
      </c>
      <c r="AP10" s="222">
        <v>3000</v>
      </c>
      <c r="AQ10" s="222">
        <v>4000</v>
      </c>
      <c r="AR10" s="222">
        <v>4000</v>
      </c>
      <c r="AS10" s="222">
        <v>3000</v>
      </c>
      <c r="AT10" s="222">
        <v>10000</v>
      </c>
      <c r="AU10" s="218">
        <f t="shared" si="0"/>
        <v>450000</v>
      </c>
      <c r="AV10" s="219" t="s">
        <v>251</v>
      </c>
      <c r="AW10" s="31">
        <v>110</v>
      </c>
      <c r="AX10" s="30" t="s">
        <v>53</v>
      </c>
      <c r="CD10" s="4">
        <f>290120000-273400000</f>
        <v>16720000</v>
      </c>
    </row>
    <row r="11" spans="1:82" s="4" customFormat="1" ht="66">
      <c r="A11" s="220"/>
      <c r="B11" s="31">
        <v>111</v>
      </c>
      <c r="C11" s="33" t="s">
        <v>54</v>
      </c>
      <c r="D11" s="32">
        <v>6550000</v>
      </c>
      <c r="E11" s="221">
        <v>215000</v>
      </c>
      <c r="F11" s="221">
        <v>155000</v>
      </c>
      <c r="G11" s="221">
        <v>155000</v>
      </c>
      <c r="H11" s="221">
        <v>155000</v>
      </c>
      <c r="I11" s="221">
        <v>155000</v>
      </c>
      <c r="J11" s="221">
        <v>155000</v>
      </c>
      <c r="K11" s="221">
        <v>155000</v>
      </c>
      <c r="L11" s="221">
        <v>155000</v>
      </c>
      <c r="M11" s="32">
        <v>105000</v>
      </c>
      <c r="N11" s="32">
        <v>105000</v>
      </c>
      <c r="O11" s="32">
        <v>105000</v>
      </c>
      <c r="P11" s="32">
        <v>105000</v>
      </c>
      <c r="Q11" s="32">
        <v>105000</v>
      </c>
      <c r="R11" s="32">
        <v>105000</v>
      </c>
      <c r="S11" s="32">
        <v>105000</v>
      </c>
      <c r="T11" s="32">
        <v>105000</v>
      </c>
      <c r="U11" s="32">
        <v>105000</v>
      </c>
      <c r="V11" s="32">
        <v>105000</v>
      </c>
      <c r="W11" s="32">
        <v>105000</v>
      </c>
      <c r="X11" s="32">
        <v>105000</v>
      </c>
      <c r="Y11" s="32">
        <v>105000</v>
      </c>
      <c r="Z11" s="32">
        <v>105000</v>
      </c>
      <c r="AA11" s="32">
        <v>200000</v>
      </c>
      <c r="AB11" s="32">
        <v>135000</v>
      </c>
      <c r="AC11" s="32">
        <v>135000</v>
      </c>
      <c r="AD11" s="32">
        <v>135000</v>
      </c>
      <c r="AE11" s="32">
        <v>135000</v>
      </c>
      <c r="AF11" s="32">
        <v>135000</v>
      </c>
      <c r="AG11" s="32">
        <v>135000</v>
      </c>
      <c r="AH11" s="32">
        <v>135000</v>
      </c>
      <c r="AI11" s="32">
        <v>135000</v>
      </c>
      <c r="AJ11" s="32">
        <v>135000</v>
      </c>
      <c r="AK11" s="32">
        <v>135000</v>
      </c>
      <c r="AL11" s="32">
        <v>135000</v>
      </c>
      <c r="AM11" s="32">
        <v>135000</v>
      </c>
      <c r="AN11" s="32">
        <v>85000</v>
      </c>
      <c r="AO11" s="32">
        <v>85000</v>
      </c>
      <c r="AP11" s="32">
        <v>85000</v>
      </c>
      <c r="AQ11" s="32">
        <v>85000</v>
      </c>
      <c r="AR11" s="32">
        <v>85000</v>
      </c>
      <c r="AS11" s="32">
        <v>85000</v>
      </c>
      <c r="AT11" s="32">
        <v>100000</v>
      </c>
      <c r="AU11" s="218">
        <f t="shared" si="0"/>
        <v>11750000</v>
      </c>
      <c r="AV11" s="219" t="s">
        <v>251</v>
      </c>
      <c r="AW11" s="31">
        <v>111</v>
      </c>
      <c r="AX11" s="33" t="s">
        <v>54</v>
      </c>
      <c r="CD11" s="4">
        <f>256758500-244500000</f>
        <v>12258500</v>
      </c>
    </row>
    <row r="12" spans="1:82" s="4" customFormat="1" ht="66">
      <c r="A12" s="220"/>
      <c r="B12" s="16">
        <v>112</v>
      </c>
      <c r="C12" s="20" t="s">
        <v>55</v>
      </c>
      <c r="D12" s="32">
        <v>1698000</v>
      </c>
      <c r="E12" s="221"/>
      <c r="F12" s="221"/>
      <c r="G12" s="221"/>
      <c r="H12" s="221"/>
      <c r="I12" s="221"/>
      <c r="J12" s="221"/>
      <c r="K12" s="221"/>
      <c r="L12" s="32"/>
      <c r="M12" s="32"/>
      <c r="N12" s="32"/>
      <c r="O12" s="32"/>
      <c r="P12" s="32"/>
      <c r="Q12" s="32"/>
      <c r="R12" s="32">
        <v>300</v>
      </c>
      <c r="S12" s="32">
        <v>200</v>
      </c>
      <c r="T12" s="32">
        <v>300</v>
      </c>
      <c r="U12" s="32">
        <v>200</v>
      </c>
      <c r="V12" s="32">
        <v>200</v>
      </c>
      <c r="W12" s="32">
        <v>200</v>
      </c>
      <c r="X12" s="32">
        <v>200</v>
      </c>
      <c r="Y12" s="32">
        <v>200</v>
      </c>
      <c r="Z12" s="32">
        <v>200</v>
      </c>
      <c r="AA12" s="221"/>
      <c r="AB12" s="221"/>
      <c r="AC12" s="221"/>
      <c r="AD12" s="221"/>
      <c r="AE12" s="221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221"/>
      <c r="AT12" s="221"/>
      <c r="AU12" s="218">
        <f t="shared" si="0"/>
        <v>1700000</v>
      </c>
      <c r="AV12" s="219" t="s">
        <v>251</v>
      </c>
      <c r="AW12" s="16">
        <v>112</v>
      </c>
      <c r="AX12" s="20" t="s">
        <v>55</v>
      </c>
      <c r="CD12" s="4">
        <f>16326500-13750000</f>
        <v>2576500</v>
      </c>
    </row>
    <row r="13" spans="1:50" s="4" customFormat="1" ht="56.25">
      <c r="A13" s="220"/>
      <c r="B13" s="16">
        <v>113</v>
      </c>
      <c r="C13" s="20" t="s">
        <v>56</v>
      </c>
      <c r="D13" s="32">
        <v>528000</v>
      </c>
      <c r="E13" s="32">
        <v>30000</v>
      </c>
      <c r="F13" s="32">
        <v>20000</v>
      </c>
      <c r="G13" s="32">
        <v>20000</v>
      </c>
      <c r="H13" s="32">
        <v>20000</v>
      </c>
      <c r="I13" s="32">
        <v>30000</v>
      </c>
      <c r="J13" s="32">
        <v>20000</v>
      </c>
      <c r="K13" s="32">
        <v>20000</v>
      </c>
      <c r="L13" s="32">
        <v>20000</v>
      </c>
      <c r="M13" s="32">
        <v>40000</v>
      </c>
      <c r="N13" s="32">
        <v>30000</v>
      </c>
      <c r="O13" s="32">
        <v>30000</v>
      </c>
      <c r="P13" s="32">
        <v>100000</v>
      </c>
      <c r="Q13" s="32">
        <v>70000</v>
      </c>
      <c r="R13" s="32">
        <v>30000</v>
      </c>
      <c r="S13" s="32">
        <v>30000</v>
      </c>
      <c r="T13" s="32">
        <v>20000</v>
      </c>
      <c r="U13" s="32">
        <v>30000</v>
      </c>
      <c r="V13" s="32">
        <v>20000</v>
      </c>
      <c r="W13" s="32">
        <v>20000</v>
      </c>
      <c r="X13" s="32">
        <v>10000</v>
      </c>
      <c r="Y13" s="32">
        <v>10000</v>
      </c>
      <c r="Z13" s="32">
        <v>10000</v>
      </c>
      <c r="AA13" s="32">
        <v>40000</v>
      </c>
      <c r="AB13" s="32">
        <v>30000</v>
      </c>
      <c r="AC13" s="32">
        <v>30000</v>
      </c>
      <c r="AD13" s="32">
        <v>20000</v>
      </c>
      <c r="AE13" s="32">
        <v>50000</v>
      </c>
      <c r="AF13" s="32">
        <v>40000</v>
      </c>
      <c r="AG13" s="32">
        <v>30000</v>
      </c>
      <c r="AH13" s="32">
        <v>20000</v>
      </c>
      <c r="AI13" s="32">
        <v>20000</v>
      </c>
      <c r="AJ13" s="32">
        <v>30000</v>
      </c>
      <c r="AK13" s="32">
        <v>20000</v>
      </c>
      <c r="AL13" s="32">
        <v>20000</v>
      </c>
      <c r="AM13" s="32">
        <v>20000</v>
      </c>
      <c r="AN13" s="32">
        <v>20000</v>
      </c>
      <c r="AO13" s="32">
        <v>20000</v>
      </c>
      <c r="AP13" s="32">
        <v>20000</v>
      </c>
      <c r="AQ13" s="221">
        <v>20000</v>
      </c>
      <c r="AR13" s="32">
        <v>20000</v>
      </c>
      <c r="AS13" s="32">
        <v>10000</v>
      </c>
      <c r="AT13" s="32">
        <v>40000</v>
      </c>
      <c r="AU13" s="218">
        <f t="shared" si="0"/>
        <v>1678000</v>
      </c>
      <c r="AV13" s="219" t="s">
        <v>251</v>
      </c>
      <c r="AW13" s="16">
        <v>113</v>
      </c>
      <c r="AX13" s="20" t="s">
        <v>56</v>
      </c>
    </row>
    <row r="14" spans="1:82" s="4" customFormat="1" ht="56.25">
      <c r="A14" s="220"/>
      <c r="B14" s="31">
        <v>114</v>
      </c>
      <c r="C14" s="30" t="s">
        <v>57</v>
      </c>
      <c r="D14" s="223">
        <v>256000</v>
      </c>
      <c r="E14" s="223">
        <v>8000</v>
      </c>
      <c r="F14" s="223">
        <v>4500</v>
      </c>
      <c r="G14" s="223">
        <v>5000</v>
      </c>
      <c r="H14" s="223">
        <v>5000</v>
      </c>
      <c r="I14" s="223">
        <v>4000</v>
      </c>
      <c r="J14" s="223">
        <v>5000</v>
      </c>
      <c r="K14" s="223">
        <v>4500</v>
      </c>
      <c r="L14" s="223">
        <v>5500</v>
      </c>
      <c r="M14" s="223">
        <v>4500</v>
      </c>
      <c r="N14" s="223">
        <v>3000</v>
      </c>
      <c r="O14" s="223">
        <v>3000</v>
      </c>
      <c r="P14" s="223">
        <v>10500</v>
      </c>
      <c r="Q14" s="223">
        <v>10500</v>
      </c>
      <c r="R14" s="223">
        <v>7000</v>
      </c>
      <c r="S14" s="223">
        <v>5000</v>
      </c>
      <c r="T14" s="223">
        <v>4000</v>
      </c>
      <c r="U14" s="223">
        <v>4000</v>
      </c>
      <c r="V14" s="223">
        <v>4000</v>
      </c>
      <c r="W14" s="223">
        <v>4000</v>
      </c>
      <c r="X14" s="223">
        <v>4000</v>
      </c>
      <c r="Y14" s="223">
        <v>4000</v>
      </c>
      <c r="Z14" s="223">
        <v>4000</v>
      </c>
      <c r="AA14" s="223">
        <v>10500</v>
      </c>
      <c r="AB14" s="223">
        <v>9500</v>
      </c>
      <c r="AC14" s="223">
        <v>9500</v>
      </c>
      <c r="AD14" s="223">
        <v>9500</v>
      </c>
      <c r="AE14" s="223">
        <v>5000</v>
      </c>
      <c r="AF14" s="223">
        <v>3000</v>
      </c>
      <c r="AG14" s="223">
        <v>4500</v>
      </c>
      <c r="AH14" s="223">
        <v>8500</v>
      </c>
      <c r="AI14" s="223">
        <v>6500</v>
      </c>
      <c r="AJ14" s="223">
        <v>5500</v>
      </c>
      <c r="AK14" s="223">
        <v>5500</v>
      </c>
      <c r="AL14" s="223">
        <v>4500</v>
      </c>
      <c r="AM14" s="223">
        <v>4500</v>
      </c>
      <c r="AN14" s="223">
        <v>7500</v>
      </c>
      <c r="AO14" s="223">
        <v>5500</v>
      </c>
      <c r="AP14" s="223">
        <v>5500</v>
      </c>
      <c r="AQ14" s="223">
        <v>5500</v>
      </c>
      <c r="AR14" s="223">
        <v>5500</v>
      </c>
      <c r="AS14" s="223">
        <v>5500</v>
      </c>
      <c r="AT14" s="223">
        <v>9500</v>
      </c>
      <c r="AU14" s="218">
        <f t="shared" si="0"/>
        <v>500000</v>
      </c>
      <c r="AV14" s="219" t="s">
        <v>251</v>
      </c>
      <c r="AW14" s="31">
        <v>114</v>
      </c>
      <c r="AX14" s="30" t="s">
        <v>57</v>
      </c>
      <c r="CD14" s="4">
        <f>17035000-15150000</f>
        <v>1885000</v>
      </c>
    </row>
    <row r="15" spans="1:82" s="4" customFormat="1" ht="53.25">
      <c r="A15" s="220"/>
      <c r="B15" s="31">
        <v>115</v>
      </c>
      <c r="C15" s="30" t="s">
        <v>92</v>
      </c>
      <c r="D15" s="224">
        <v>160000</v>
      </c>
      <c r="E15" s="224">
        <v>3000</v>
      </c>
      <c r="F15" s="224">
        <v>2000</v>
      </c>
      <c r="G15" s="224">
        <v>3000</v>
      </c>
      <c r="H15" s="224">
        <v>2000</v>
      </c>
      <c r="I15" s="224">
        <v>2000</v>
      </c>
      <c r="J15" s="224">
        <v>3000</v>
      </c>
      <c r="K15" s="224">
        <v>2000</v>
      </c>
      <c r="L15" s="224">
        <v>3000</v>
      </c>
      <c r="M15" s="224">
        <v>4000</v>
      </c>
      <c r="N15" s="224">
        <v>3000</v>
      </c>
      <c r="O15" s="224">
        <v>3000</v>
      </c>
      <c r="P15" s="224">
        <v>4000</v>
      </c>
      <c r="Q15" s="224">
        <v>4000</v>
      </c>
      <c r="R15" s="224">
        <v>5000</v>
      </c>
      <c r="S15" s="224">
        <v>4000</v>
      </c>
      <c r="T15" s="224">
        <v>3000</v>
      </c>
      <c r="U15" s="224">
        <v>3000</v>
      </c>
      <c r="V15" s="224">
        <v>4000</v>
      </c>
      <c r="W15" s="224">
        <v>2000</v>
      </c>
      <c r="X15" s="224">
        <v>2000</v>
      </c>
      <c r="Y15" s="224">
        <v>2000</v>
      </c>
      <c r="Z15" s="224">
        <v>2000</v>
      </c>
      <c r="AA15" s="224">
        <v>3000</v>
      </c>
      <c r="AB15" s="224">
        <v>2000</v>
      </c>
      <c r="AC15" s="224">
        <v>2000</v>
      </c>
      <c r="AD15" s="224">
        <v>2000</v>
      </c>
      <c r="AE15" s="224">
        <v>8000</v>
      </c>
      <c r="AF15" s="224">
        <v>6000</v>
      </c>
      <c r="AG15" s="224">
        <v>6000</v>
      </c>
      <c r="AH15" s="224">
        <v>4000</v>
      </c>
      <c r="AI15" s="224">
        <v>3000</v>
      </c>
      <c r="AJ15" s="224">
        <v>5000</v>
      </c>
      <c r="AK15" s="224">
        <v>3000</v>
      </c>
      <c r="AL15" s="224">
        <v>3000</v>
      </c>
      <c r="AM15" s="224">
        <v>3000</v>
      </c>
      <c r="AN15" s="224">
        <v>9000</v>
      </c>
      <c r="AO15" s="224">
        <v>5000</v>
      </c>
      <c r="AP15" s="224">
        <v>5000</v>
      </c>
      <c r="AQ15" s="224">
        <v>5000</v>
      </c>
      <c r="AR15" s="224">
        <v>4000</v>
      </c>
      <c r="AS15" s="224">
        <v>2000</v>
      </c>
      <c r="AT15" s="224">
        <v>5000</v>
      </c>
      <c r="AU15" s="218">
        <f t="shared" si="0"/>
        <v>310000</v>
      </c>
      <c r="AV15" s="219" t="s">
        <v>251</v>
      </c>
      <c r="AW15" s="31">
        <v>115</v>
      </c>
      <c r="AX15" s="30" t="s">
        <v>92</v>
      </c>
      <c r="CD15" s="4">
        <f>+CD14+CD12+CD11</f>
        <v>16720000</v>
      </c>
    </row>
    <row r="16" spans="1:50" s="4" customFormat="1" ht="63">
      <c r="A16" s="220"/>
      <c r="B16" s="31">
        <v>116</v>
      </c>
      <c r="C16" s="30" t="s">
        <v>58</v>
      </c>
      <c r="D16" s="224">
        <v>5341000</v>
      </c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18">
        <f t="shared" si="0"/>
        <v>5341000</v>
      </c>
      <c r="AV16" s="219" t="s">
        <v>251</v>
      </c>
      <c r="AW16" s="31">
        <v>116</v>
      </c>
      <c r="AX16" s="30" t="s">
        <v>58</v>
      </c>
    </row>
    <row r="17" spans="1:50" s="4" customFormat="1" ht="53.25">
      <c r="A17" s="31"/>
      <c r="B17" s="31">
        <v>120</v>
      </c>
      <c r="C17" s="30" t="s">
        <v>172</v>
      </c>
      <c r="D17" s="74">
        <v>906000</v>
      </c>
      <c r="E17" s="32"/>
      <c r="F17" s="32"/>
      <c r="G17" s="221"/>
      <c r="H17" s="22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221"/>
      <c r="AR17" s="32"/>
      <c r="AS17" s="32"/>
      <c r="AT17" s="32"/>
      <c r="AU17" s="218">
        <f t="shared" si="0"/>
        <v>906000</v>
      </c>
      <c r="AV17" s="219"/>
      <c r="AW17" s="44">
        <v>1</v>
      </c>
      <c r="AX17" s="42" t="s">
        <v>349</v>
      </c>
    </row>
    <row r="18" spans="1:50" s="4" customFormat="1" ht="73.5">
      <c r="A18" s="225" t="s">
        <v>63</v>
      </c>
      <c r="B18" s="225"/>
      <c r="C18" s="225"/>
      <c r="D18" s="32">
        <f aca="true" t="shared" si="1" ref="D18:AT18">D5+D6+D7+D8+D9+D10+D11+D12+D13+D14+D15+D16+D17</f>
        <v>19859000</v>
      </c>
      <c r="E18" s="32">
        <f t="shared" si="1"/>
        <v>481500</v>
      </c>
      <c r="F18" s="32">
        <f t="shared" si="1"/>
        <v>289900</v>
      </c>
      <c r="G18" s="32">
        <f t="shared" si="1"/>
        <v>296400</v>
      </c>
      <c r="H18" s="32">
        <f t="shared" si="1"/>
        <v>295400</v>
      </c>
      <c r="I18" s="32">
        <f t="shared" si="1"/>
        <v>299400</v>
      </c>
      <c r="J18" s="32">
        <f t="shared" si="1"/>
        <v>291300</v>
      </c>
      <c r="K18" s="32">
        <f t="shared" si="1"/>
        <v>290800</v>
      </c>
      <c r="L18" s="32">
        <f t="shared" si="1"/>
        <v>291800</v>
      </c>
      <c r="M18" s="32">
        <f t="shared" si="1"/>
        <v>308500</v>
      </c>
      <c r="N18" s="32">
        <f t="shared" si="1"/>
        <v>260000</v>
      </c>
      <c r="O18" s="32">
        <f t="shared" si="1"/>
        <v>260000</v>
      </c>
      <c r="P18" s="32">
        <f t="shared" si="1"/>
        <v>356500</v>
      </c>
      <c r="Q18" s="32">
        <f t="shared" si="1"/>
        <v>316500</v>
      </c>
      <c r="R18" s="32">
        <f t="shared" si="1"/>
        <v>325500</v>
      </c>
      <c r="S18" s="32">
        <f>S5+S6+S7+S8+S9+S10+S11+S12+S13+S14+S15+S16+S17</f>
        <v>310800</v>
      </c>
      <c r="T18" s="32">
        <f>T5+T6+T7+T8+T9+T10+T11+T12+T13+T14+T15+T16+T17</f>
        <v>253700</v>
      </c>
      <c r="U18" s="32">
        <f t="shared" si="1"/>
        <v>263600</v>
      </c>
      <c r="V18" s="32">
        <f t="shared" si="1"/>
        <v>259600</v>
      </c>
      <c r="W18" s="32">
        <f t="shared" si="1"/>
        <v>258600</v>
      </c>
      <c r="X18" s="32">
        <f t="shared" si="1"/>
        <v>248400</v>
      </c>
      <c r="Y18" s="32">
        <f t="shared" si="1"/>
        <v>235400</v>
      </c>
      <c r="Z18" s="32">
        <f t="shared" si="1"/>
        <v>231400</v>
      </c>
      <c r="AA18" s="32">
        <f t="shared" si="1"/>
        <v>389800</v>
      </c>
      <c r="AB18" s="32">
        <f t="shared" si="1"/>
        <v>288800</v>
      </c>
      <c r="AC18" s="32">
        <f t="shared" si="1"/>
        <v>277700</v>
      </c>
      <c r="AD18" s="32">
        <f t="shared" si="1"/>
        <v>277700</v>
      </c>
      <c r="AE18" s="32">
        <f t="shared" si="1"/>
        <v>340600</v>
      </c>
      <c r="AF18" s="32">
        <f t="shared" si="1"/>
        <v>305200</v>
      </c>
      <c r="AG18" s="32">
        <f t="shared" si="1"/>
        <v>297700</v>
      </c>
      <c r="AH18" s="32">
        <f t="shared" si="1"/>
        <v>272100</v>
      </c>
      <c r="AI18" s="32">
        <f t="shared" si="1"/>
        <v>267900</v>
      </c>
      <c r="AJ18" s="32">
        <f t="shared" si="1"/>
        <v>274800</v>
      </c>
      <c r="AK18" s="32">
        <f t="shared" si="1"/>
        <v>267800</v>
      </c>
      <c r="AL18" s="32">
        <f t="shared" si="1"/>
        <v>265700</v>
      </c>
      <c r="AM18" s="32">
        <f t="shared" si="1"/>
        <v>265700</v>
      </c>
      <c r="AN18" s="32">
        <f t="shared" si="1"/>
        <v>175800</v>
      </c>
      <c r="AO18" s="32">
        <f t="shared" si="1"/>
        <v>163800</v>
      </c>
      <c r="AP18" s="32">
        <f t="shared" si="1"/>
        <v>162700</v>
      </c>
      <c r="AQ18" s="32">
        <f t="shared" si="1"/>
        <v>163700</v>
      </c>
      <c r="AR18" s="32">
        <f t="shared" si="1"/>
        <v>164500</v>
      </c>
      <c r="AS18" s="32">
        <f t="shared" si="1"/>
        <v>141500</v>
      </c>
      <c r="AT18" s="32">
        <f t="shared" si="1"/>
        <v>217500</v>
      </c>
      <c r="AU18" s="218">
        <f t="shared" si="0"/>
        <v>31265000</v>
      </c>
      <c r="AV18" s="219"/>
      <c r="AW18" s="44">
        <v>2</v>
      </c>
      <c r="AX18" s="42" t="s">
        <v>350</v>
      </c>
    </row>
    <row r="19" spans="1:50" s="4" customFormat="1" ht="76.5">
      <c r="A19" s="31">
        <v>2121</v>
      </c>
      <c r="B19" s="187" t="s">
        <v>64</v>
      </c>
      <c r="C19" s="187"/>
      <c r="D19" s="32"/>
      <c r="E19" s="32"/>
      <c r="F19" s="32"/>
      <c r="G19" s="221"/>
      <c r="H19" s="22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221"/>
      <c r="AR19" s="32"/>
      <c r="AS19" s="32"/>
      <c r="AT19" s="32"/>
      <c r="AU19" s="221"/>
      <c r="AV19" s="219"/>
      <c r="AW19" s="44">
        <v>3</v>
      </c>
      <c r="AX19" s="42" t="s">
        <v>351</v>
      </c>
    </row>
    <row r="20" spans="1:50" s="4" customFormat="1" ht="66">
      <c r="A20" s="31"/>
      <c r="B20" s="31">
        <v>301</v>
      </c>
      <c r="C20" s="30" t="s">
        <v>65</v>
      </c>
      <c r="D20" s="32">
        <v>1278000</v>
      </c>
      <c r="E20" s="32">
        <v>35000</v>
      </c>
      <c r="F20" s="32">
        <v>30000</v>
      </c>
      <c r="G20" s="32">
        <v>30000</v>
      </c>
      <c r="H20" s="32">
        <v>30000</v>
      </c>
      <c r="I20" s="32">
        <v>30000</v>
      </c>
      <c r="J20" s="32">
        <v>30000</v>
      </c>
      <c r="K20" s="32">
        <v>25000</v>
      </c>
      <c r="L20" s="32">
        <v>25000</v>
      </c>
      <c r="M20" s="32">
        <v>60000</v>
      </c>
      <c r="N20" s="32">
        <v>45000</v>
      </c>
      <c r="O20" s="32">
        <v>45000</v>
      </c>
      <c r="P20" s="32">
        <v>80000</v>
      </c>
      <c r="Q20" s="32">
        <v>70000</v>
      </c>
      <c r="R20" s="32">
        <v>50000</v>
      </c>
      <c r="S20" s="32">
        <v>56000</v>
      </c>
      <c r="T20" s="32">
        <v>50000</v>
      </c>
      <c r="U20" s="32">
        <v>50000</v>
      </c>
      <c r="V20" s="32">
        <v>50000</v>
      </c>
      <c r="W20" s="32">
        <v>50000</v>
      </c>
      <c r="X20" s="32">
        <v>50000</v>
      </c>
      <c r="Y20" s="32">
        <v>50000</v>
      </c>
      <c r="Z20" s="32">
        <v>50000</v>
      </c>
      <c r="AA20" s="32">
        <v>60000</v>
      </c>
      <c r="AB20" s="32">
        <v>35000</v>
      </c>
      <c r="AC20" s="32">
        <v>50000</v>
      </c>
      <c r="AD20" s="32">
        <v>40000</v>
      </c>
      <c r="AE20" s="32">
        <v>90000</v>
      </c>
      <c r="AF20" s="32">
        <v>70000</v>
      </c>
      <c r="AG20" s="32">
        <v>70000</v>
      </c>
      <c r="AH20" s="32">
        <v>60000</v>
      </c>
      <c r="AI20" s="32">
        <v>40000</v>
      </c>
      <c r="AJ20" s="32">
        <v>50000</v>
      </c>
      <c r="AK20" s="32">
        <v>40000</v>
      </c>
      <c r="AL20" s="32">
        <v>40000</v>
      </c>
      <c r="AM20" s="32">
        <v>40000</v>
      </c>
      <c r="AN20" s="32">
        <v>40000</v>
      </c>
      <c r="AO20" s="32">
        <v>40000</v>
      </c>
      <c r="AP20" s="32">
        <v>40000</v>
      </c>
      <c r="AQ20" s="32">
        <v>40000</v>
      </c>
      <c r="AR20" s="32">
        <v>60000</v>
      </c>
      <c r="AS20" s="32">
        <v>30000</v>
      </c>
      <c r="AT20" s="32">
        <v>60000</v>
      </c>
      <c r="AU20" s="221">
        <f>SUM(D20:AT20)</f>
        <v>3264000</v>
      </c>
      <c r="AV20" s="219"/>
      <c r="AW20" s="44">
        <v>4</v>
      </c>
      <c r="AX20" s="42" t="s">
        <v>352</v>
      </c>
    </row>
    <row r="21" spans="1:50" s="4" customFormat="1" ht="66">
      <c r="A21" s="225" t="s">
        <v>63</v>
      </c>
      <c r="B21" s="225"/>
      <c r="C21" s="225"/>
      <c r="D21" s="32">
        <f>D20</f>
        <v>1278000</v>
      </c>
      <c r="E21" s="32">
        <f aca="true" t="shared" si="2" ref="E21:AT21">E20</f>
        <v>35000</v>
      </c>
      <c r="F21" s="32">
        <f t="shared" si="2"/>
        <v>30000</v>
      </c>
      <c r="G21" s="32">
        <f t="shared" si="2"/>
        <v>30000</v>
      </c>
      <c r="H21" s="32">
        <f t="shared" si="2"/>
        <v>30000</v>
      </c>
      <c r="I21" s="32">
        <f t="shared" si="2"/>
        <v>30000</v>
      </c>
      <c r="J21" s="32">
        <f t="shared" si="2"/>
        <v>30000</v>
      </c>
      <c r="K21" s="32">
        <f t="shared" si="2"/>
        <v>25000</v>
      </c>
      <c r="L21" s="32">
        <f t="shared" si="2"/>
        <v>25000</v>
      </c>
      <c r="M21" s="32">
        <f t="shared" si="2"/>
        <v>60000</v>
      </c>
      <c r="N21" s="32">
        <f t="shared" si="2"/>
        <v>45000</v>
      </c>
      <c r="O21" s="32">
        <f t="shared" si="2"/>
        <v>45000</v>
      </c>
      <c r="P21" s="32">
        <f t="shared" si="2"/>
        <v>80000</v>
      </c>
      <c r="Q21" s="32">
        <f t="shared" si="2"/>
        <v>70000</v>
      </c>
      <c r="R21" s="32">
        <f t="shared" si="2"/>
        <v>50000</v>
      </c>
      <c r="S21" s="32">
        <f t="shared" si="2"/>
        <v>56000</v>
      </c>
      <c r="T21" s="32">
        <f t="shared" si="2"/>
        <v>50000</v>
      </c>
      <c r="U21" s="32">
        <f t="shared" si="2"/>
        <v>50000</v>
      </c>
      <c r="V21" s="32">
        <f t="shared" si="2"/>
        <v>50000</v>
      </c>
      <c r="W21" s="32">
        <f t="shared" si="2"/>
        <v>50000</v>
      </c>
      <c r="X21" s="32">
        <f t="shared" si="2"/>
        <v>50000</v>
      </c>
      <c r="Y21" s="32">
        <f t="shared" si="2"/>
        <v>50000</v>
      </c>
      <c r="Z21" s="32">
        <f t="shared" si="2"/>
        <v>50000</v>
      </c>
      <c r="AA21" s="32">
        <f t="shared" si="2"/>
        <v>60000</v>
      </c>
      <c r="AB21" s="32">
        <f t="shared" si="2"/>
        <v>35000</v>
      </c>
      <c r="AC21" s="32">
        <f t="shared" si="2"/>
        <v>50000</v>
      </c>
      <c r="AD21" s="32">
        <f t="shared" si="2"/>
        <v>40000</v>
      </c>
      <c r="AE21" s="32">
        <f t="shared" si="2"/>
        <v>90000</v>
      </c>
      <c r="AF21" s="32">
        <f t="shared" si="2"/>
        <v>70000</v>
      </c>
      <c r="AG21" s="32">
        <f t="shared" si="2"/>
        <v>70000</v>
      </c>
      <c r="AH21" s="32">
        <f t="shared" si="2"/>
        <v>60000</v>
      </c>
      <c r="AI21" s="32">
        <f t="shared" si="2"/>
        <v>40000</v>
      </c>
      <c r="AJ21" s="32">
        <f t="shared" si="2"/>
        <v>50000</v>
      </c>
      <c r="AK21" s="32">
        <f t="shared" si="2"/>
        <v>40000</v>
      </c>
      <c r="AL21" s="32">
        <f t="shared" si="2"/>
        <v>40000</v>
      </c>
      <c r="AM21" s="32">
        <f t="shared" si="2"/>
        <v>40000</v>
      </c>
      <c r="AN21" s="32">
        <f t="shared" si="2"/>
        <v>40000</v>
      </c>
      <c r="AO21" s="32">
        <f t="shared" si="2"/>
        <v>40000</v>
      </c>
      <c r="AP21" s="32">
        <f t="shared" si="2"/>
        <v>40000</v>
      </c>
      <c r="AQ21" s="32">
        <f t="shared" si="2"/>
        <v>40000</v>
      </c>
      <c r="AR21" s="32">
        <f t="shared" si="2"/>
        <v>60000</v>
      </c>
      <c r="AS21" s="32">
        <f t="shared" si="2"/>
        <v>30000</v>
      </c>
      <c r="AT21" s="32">
        <f t="shared" si="2"/>
        <v>60000</v>
      </c>
      <c r="AU21" s="221">
        <f>SUM(D21:AT21)</f>
        <v>3264000</v>
      </c>
      <c r="AV21" s="219"/>
      <c r="AW21" s="44">
        <v>5</v>
      </c>
      <c r="AX21" s="42" t="s">
        <v>353</v>
      </c>
    </row>
    <row r="22" spans="1:50" s="4" customFormat="1" ht="15.75">
      <c r="A22" s="31">
        <v>22</v>
      </c>
      <c r="B22" s="31"/>
      <c r="C22" s="30" t="s">
        <v>66</v>
      </c>
      <c r="D22" s="32"/>
      <c r="E22" s="32"/>
      <c r="F22" s="32"/>
      <c r="G22" s="221"/>
      <c r="H22" s="22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221"/>
      <c r="AR22" s="32"/>
      <c r="AS22" s="32"/>
      <c r="AT22" s="32"/>
      <c r="AU22" s="221"/>
      <c r="AV22" s="219"/>
      <c r="AW22" s="44">
        <v>6</v>
      </c>
      <c r="AX22" s="42" t="s">
        <v>354</v>
      </c>
    </row>
    <row r="23" spans="1:50" s="4" customFormat="1" ht="38.25">
      <c r="A23" s="31">
        <v>2211</v>
      </c>
      <c r="B23" s="31"/>
      <c r="C23" s="30" t="s">
        <v>66</v>
      </c>
      <c r="D23" s="32"/>
      <c r="E23" s="32"/>
      <c r="F23" s="32"/>
      <c r="G23" s="221"/>
      <c r="H23" s="22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221"/>
      <c r="AR23" s="32"/>
      <c r="AS23" s="32"/>
      <c r="AT23" s="32"/>
      <c r="AU23" s="221"/>
      <c r="AV23" s="219"/>
      <c r="AW23" s="44">
        <v>7</v>
      </c>
      <c r="AX23" s="42" t="s">
        <v>355</v>
      </c>
    </row>
    <row r="24" spans="1:50" s="4" customFormat="1" ht="66">
      <c r="A24" s="31"/>
      <c r="B24" s="31">
        <v>201</v>
      </c>
      <c r="C24" s="30" t="s">
        <v>67</v>
      </c>
      <c r="D24" s="74">
        <f>D25+D26</f>
        <v>1000000</v>
      </c>
      <c r="E24" s="74">
        <f aca="true" t="shared" si="3" ref="E24:AT24">E25+E26</f>
        <v>0</v>
      </c>
      <c r="F24" s="74">
        <f t="shared" si="3"/>
        <v>0</v>
      </c>
      <c r="G24" s="74">
        <f t="shared" si="3"/>
        <v>0</v>
      </c>
      <c r="H24" s="74">
        <f t="shared" si="3"/>
        <v>0</v>
      </c>
      <c r="I24" s="74">
        <f t="shared" si="3"/>
        <v>0</v>
      </c>
      <c r="J24" s="74">
        <f t="shared" si="3"/>
        <v>0</v>
      </c>
      <c r="K24" s="74">
        <f t="shared" si="3"/>
        <v>0</v>
      </c>
      <c r="L24" s="74">
        <f t="shared" si="3"/>
        <v>0</v>
      </c>
      <c r="M24" s="74">
        <f t="shared" si="3"/>
        <v>0</v>
      </c>
      <c r="N24" s="74">
        <f t="shared" si="3"/>
        <v>0</v>
      </c>
      <c r="O24" s="74">
        <f t="shared" si="3"/>
        <v>0</v>
      </c>
      <c r="P24" s="74">
        <f t="shared" si="3"/>
        <v>0</v>
      </c>
      <c r="Q24" s="74">
        <f t="shared" si="3"/>
        <v>0</v>
      </c>
      <c r="R24" s="74">
        <f t="shared" si="3"/>
        <v>0</v>
      </c>
      <c r="S24" s="74">
        <f t="shared" si="3"/>
        <v>0</v>
      </c>
      <c r="T24" s="74">
        <f t="shared" si="3"/>
        <v>0</v>
      </c>
      <c r="U24" s="74">
        <f t="shared" si="3"/>
        <v>0</v>
      </c>
      <c r="V24" s="74">
        <f t="shared" si="3"/>
        <v>0</v>
      </c>
      <c r="W24" s="74">
        <f t="shared" si="3"/>
        <v>0</v>
      </c>
      <c r="X24" s="74">
        <f t="shared" si="3"/>
        <v>0</v>
      </c>
      <c r="Y24" s="74">
        <f t="shared" si="3"/>
        <v>0</v>
      </c>
      <c r="Z24" s="74">
        <f t="shared" si="3"/>
        <v>0</v>
      </c>
      <c r="AA24" s="74">
        <f t="shared" si="3"/>
        <v>0</v>
      </c>
      <c r="AB24" s="74">
        <f t="shared" si="3"/>
        <v>0</v>
      </c>
      <c r="AC24" s="74">
        <f t="shared" si="3"/>
        <v>0</v>
      </c>
      <c r="AD24" s="74">
        <f t="shared" si="3"/>
        <v>0</v>
      </c>
      <c r="AE24" s="74">
        <f t="shared" si="3"/>
        <v>0</v>
      </c>
      <c r="AF24" s="74">
        <f t="shared" si="3"/>
        <v>0</v>
      </c>
      <c r="AG24" s="74">
        <f t="shared" si="3"/>
        <v>0</v>
      </c>
      <c r="AH24" s="74">
        <f t="shared" si="3"/>
        <v>0</v>
      </c>
      <c r="AI24" s="74">
        <f t="shared" si="3"/>
        <v>0</v>
      </c>
      <c r="AJ24" s="74">
        <f t="shared" si="3"/>
        <v>0</v>
      </c>
      <c r="AK24" s="74">
        <f t="shared" si="3"/>
        <v>0</v>
      </c>
      <c r="AL24" s="74">
        <f t="shared" si="3"/>
        <v>0</v>
      </c>
      <c r="AM24" s="74">
        <f t="shared" si="3"/>
        <v>0</v>
      </c>
      <c r="AN24" s="74">
        <f t="shared" si="3"/>
        <v>0</v>
      </c>
      <c r="AO24" s="74">
        <f t="shared" si="3"/>
        <v>0</v>
      </c>
      <c r="AP24" s="74">
        <f t="shared" si="3"/>
        <v>0</v>
      </c>
      <c r="AQ24" s="74">
        <f t="shared" si="3"/>
        <v>0</v>
      </c>
      <c r="AR24" s="74">
        <f t="shared" si="3"/>
        <v>0</v>
      </c>
      <c r="AS24" s="74">
        <f t="shared" si="3"/>
        <v>0</v>
      </c>
      <c r="AT24" s="74">
        <f t="shared" si="3"/>
        <v>0</v>
      </c>
      <c r="AU24" s="221">
        <f aca="true" t="shared" si="4" ref="AU24:AU81">SUM(D24:AT24)</f>
        <v>1000000</v>
      </c>
      <c r="AV24" s="219" t="s">
        <v>251</v>
      </c>
      <c r="AW24" s="44">
        <v>8</v>
      </c>
      <c r="AX24" s="42" t="s">
        <v>356</v>
      </c>
    </row>
    <row r="25" spans="1:50" s="4" customFormat="1" ht="56.25">
      <c r="A25" s="31"/>
      <c r="B25" s="31">
        <v>1</v>
      </c>
      <c r="C25" s="30" t="s">
        <v>68</v>
      </c>
      <c r="D25" s="74">
        <v>940000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v>0</v>
      </c>
      <c r="AU25" s="221">
        <f t="shared" si="4"/>
        <v>940000</v>
      </c>
      <c r="AV25" s="219" t="s">
        <v>251</v>
      </c>
      <c r="AW25" s="31">
        <v>120</v>
      </c>
      <c r="AX25" s="45" t="s">
        <v>172</v>
      </c>
    </row>
    <row r="26" spans="1:48" s="4" customFormat="1" ht="49.5">
      <c r="A26" s="31"/>
      <c r="B26" s="31">
        <v>2</v>
      </c>
      <c r="C26" s="30" t="s">
        <v>69</v>
      </c>
      <c r="D26" s="32">
        <v>60000</v>
      </c>
      <c r="E26" s="32"/>
      <c r="F26" s="32"/>
      <c r="G26" s="221"/>
      <c r="H26" s="22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221"/>
      <c r="AR26" s="32"/>
      <c r="AS26" s="32"/>
      <c r="AT26" s="32"/>
      <c r="AU26" s="221">
        <f t="shared" si="4"/>
        <v>60000</v>
      </c>
      <c r="AV26" s="219" t="s">
        <v>251</v>
      </c>
    </row>
    <row r="27" spans="1:50" s="4" customFormat="1" ht="56.25">
      <c r="A27" s="31"/>
      <c r="B27" s="31">
        <v>202</v>
      </c>
      <c r="C27" s="30" t="s">
        <v>316</v>
      </c>
      <c r="D27" s="32">
        <v>30000</v>
      </c>
      <c r="E27" s="32">
        <v>6500</v>
      </c>
      <c r="F27" s="32">
        <v>6000</v>
      </c>
      <c r="G27" s="32">
        <v>6000</v>
      </c>
      <c r="H27" s="32">
        <v>5000</v>
      </c>
      <c r="I27" s="32">
        <v>5000</v>
      </c>
      <c r="J27" s="32">
        <v>5000</v>
      </c>
      <c r="K27" s="32">
        <v>5000</v>
      </c>
      <c r="L27" s="32">
        <v>5000</v>
      </c>
      <c r="M27" s="32">
        <v>6000</v>
      </c>
      <c r="N27" s="32">
        <v>4000</v>
      </c>
      <c r="O27" s="32">
        <v>5000</v>
      </c>
      <c r="P27" s="32">
        <v>5000</v>
      </c>
      <c r="Q27" s="32">
        <v>5000</v>
      </c>
      <c r="R27" s="32">
        <v>4000</v>
      </c>
      <c r="S27" s="32">
        <v>4500</v>
      </c>
      <c r="T27" s="32">
        <v>4500</v>
      </c>
      <c r="U27" s="32">
        <v>4500</v>
      </c>
      <c r="V27" s="32">
        <v>4500</v>
      </c>
      <c r="W27" s="32">
        <v>4500</v>
      </c>
      <c r="X27" s="32">
        <v>3500</v>
      </c>
      <c r="Y27" s="32">
        <v>3500</v>
      </c>
      <c r="Z27" s="32">
        <v>2000</v>
      </c>
      <c r="AA27" s="32">
        <v>4000</v>
      </c>
      <c r="AB27" s="32">
        <v>4000</v>
      </c>
      <c r="AC27" s="32">
        <v>4000</v>
      </c>
      <c r="AD27" s="32">
        <v>4000</v>
      </c>
      <c r="AE27" s="32">
        <v>6000</v>
      </c>
      <c r="AF27" s="32">
        <v>4000</v>
      </c>
      <c r="AG27" s="32">
        <v>5000</v>
      </c>
      <c r="AH27" s="32">
        <v>5000</v>
      </c>
      <c r="AI27" s="32">
        <v>3000</v>
      </c>
      <c r="AJ27" s="32">
        <v>4000</v>
      </c>
      <c r="AK27" s="32">
        <v>4000</v>
      </c>
      <c r="AL27" s="32">
        <v>3000</v>
      </c>
      <c r="AM27" s="32">
        <v>3000</v>
      </c>
      <c r="AN27" s="32">
        <v>3000</v>
      </c>
      <c r="AO27" s="32">
        <v>1000</v>
      </c>
      <c r="AP27" s="32">
        <v>1000</v>
      </c>
      <c r="AQ27" s="221">
        <v>1000</v>
      </c>
      <c r="AR27" s="32">
        <v>3000</v>
      </c>
      <c r="AS27" s="32">
        <v>1000</v>
      </c>
      <c r="AT27" s="32">
        <v>3000</v>
      </c>
      <c r="AU27" s="221">
        <f t="shared" si="4"/>
        <v>200000</v>
      </c>
      <c r="AV27" s="219" t="s">
        <v>288</v>
      </c>
      <c r="AW27" s="8"/>
      <c r="AX27" s="30" t="s">
        <v>64</v>
      </c>
    </row>
    <row r="28" spans="1:50" s="4" customFormat="1" ht="49.5">
      <c r="A28" s="31"/>
      <c r="B28" s="31">
        <v>203</v>
      </c>
      <c r="C28" s="30" t="s">
        <v>71</v>
      </c>
      <c r="D28" s="32">
        <v>41000</v>
      </c>
      <c r="E28" s="32">
        <v>1200</v>
      </c>
      <c r="F28" s="32">
        <v>1100</v>
      </c>
      <c r="G28" s="32">
        <v>1000</v>
      </c>
      <c r="H28" s="32">
        <v>1000</v>
      </c>
      <c r="I28" s="32">
        <v>1000</v>
      </c>
      <c r="J28" s="32">
        <v>900</v>
      </c>
      <c r="K28" s="32">
        <v>900</v>
      </c>
      <c r="L28" s="32">
        <v>900</v>
      </c>
      <c r="M28" s="32">
        <v>1200</v>
      </c>
      <c r="N28" s="32">
        <v>900</v>
      </c>
      <c r="O28" s="32">
        <v>900</v>
      </c>
      <c r="P28" s="32">
        <v>1000</v>
      </c>
      <c r="Q28" s="32">
        <v>1000</v>
      </c>
      <c r="R28" s="32">
        <v>900</v>
      </c>
      <c r="S28" s="32">
        <v>700</v>
      </c>
      <c r="T28" s="32">
        <v>700</v>
      </c>
      <c r="U28" s="32">
        <v>700</v>
      </c>
      <c r="V28" s="32">
        <v>800</v>
      </c>
      <c r="W28" s="32">
        <v>800</v>
      </c>
      <c r="X28" s="32">
        <v>800</v>
      </c>
      <c r="Y28" s="32">
        <v>800</v>
      </c>
      <c r="Z28" s="32">
        <v>800</v>
      </c>
      <c r="AA28" s="32">
        <v>1300</v>
      </c>
      <c r="AB28" s="32">
        <v>900</v>
      </c>
      <c r="AC28" s="32">
        <v>900</v>
      </c>
      <c r="AD28" s="32">
        <v>900</v>
      </c>
      <c r="AE28" s="32">
        <v>1400</v>
      </c>
      <c r="AF28" s="32">
        <v>800</v>
      </c>
      <c r="AG28" s="32">
        <v>800</v>
      </c>
      <c r="AH28" s="32">
        <v>1200</v>
      </c>
      <c r="AI28" s="32">
        <v>800</v>
      </c>
      <c r="AJ28" s="32">
        <v>1200</v>
      </c>
      <c r="AK28" s="32">
        <v>1000</v>
      </c>
      <c r="AL28" s="32">
        <v>900</v>
      </c>
      <c r="AM28" s="32">
        <v>900</v>
      </c>
      <c r="AN28" s="32">
        <v>1200</v>
      </c>
      <c r="AO28" s="32">
        <v>1000</v>
      </c>
      <c r="AP28" s="32">
        <v>900</v>
      </c>
      <c r="AQ28" s="221">
        <v>900</v>
      </c>
      <c r="AR28" s="32">
        <v>600</v>
      </c>
      <c r="AS28" s="32">
        <v>400</v>
      </c>
      <c r="AT28" s="32">
        <v>1000</v>
      </c>
      <c r="AU28" s="221">
        <f t="shared" si="4"/>
        <v>80000</v>
      </c>
      <c r="AV28" s="219" t="s">
        <v>291</v>
      </c>
      <c r="AW28" s="8">
        <v>301</v>
      </c>
      <c r="AX28" s="30" t="s">
        <v>65</v>
      </c>
    </row>
    <row r="29" spans="1:48" s="4" customFormat="1" ht="56.25">
      <c r="A29" s="31"/>
      <c r="B29" s="31">
        <v>204</v>
      </c>
      <c r="C29" s="30" t="s">
        <v>72</v>
      </c>
      <c r="D29" s="32">
        <f>336000-80000</f>
        <v>256000</v>
      </c>
      <c r="E29" s="32">
        <v>4500</v>
      </c>
      <c r="F29" s="32">
        <v>4000</v>
      </c>
      <c r="G29" s="32">
        <v>2800</v>
      </c>
      <c r="H29" s="32">
        <v>2800</v>
      </c>
      <c r="I29" s="32">
        <v>2800</v>
      </c>
      <c r="J29" s="32">
        <v>2800</v>
      </c>
      <c r="K29" s="32">
        <v>2800</v>
      </c>
      <c r="L29" s="32">
        <v>2500</v>
      </c>
      <c r="M29" s="32">
        <v>6000</v>
      </c>
      <c r="N29" s="32">
        <v>4000</v>
      </c>
      <c r="O29" s="32">
        <v>4000</v>
      </c>
      <c r="P29" s="32">
        <v>7000</v>
      </c>
      <c r="Q29" s="32">
        <v>7000</v>
      </c>
      <c r="R29" s="32">
        <v>4500</v>
      </c>
      <c r="S29" s="32">
        <v>3600</v>
      </c>
      <c r="T29" s="32">
        <v>3500</v>
      </c>
      <c r="U29" s="32">
        <v>3500</v>
      </c>
      <c r="V29" s="32">
        <v>3500</v>
      </c>
      <c r="W29" s="32">
        <v>2100</v>
      </c>
      <c r="X29" s="32">
        <v>2100</v>
      </c>
      <c r="Y29" s="32">
        <v>2100</v>
      </c>
      <c r="Z29" s="32">
        <v>2100</v>
      </c>
      <c r="AA29" s="32">
        <v>5000</v>
      </c>
      <c r="AB29" s="32">
        <v>4000</v>
      </c>
      <c r="AC29" s="32">
        <v>3500</v>
      </c>
      <c r="AD29" s="32">
        <v>3500</v>
      </c>
      <c r="AE29" s="32">
        <v>6000</v>
      </c>
      <c r="AF29" s="32">
        <v>5500</v>
      </c>
      <c r="AG29" s="32">
        <v>5500</v>
      </c>
      <c r="AH29" s="32">
        <v>6000</v>
      </c>
      <c r="AI29" s="32">
        <v>3000</v>
      </c>
      <c r="AJ29" s="32">
        <v>5500</v>
      </c>
      <c r="AK29" s="32">
        <v>3500</v>
      </c>
      <c r="AL29" s="32">
        <v>3500</v>
      </c>
      <c r="AM29" s="32">
        <v>3500</v>
      </c>
      <c r="AN29" s="32">
        <v>5500</v>
      </c>
      <c r="AO29" s="32">
        <v>3500</v>
      </c>
      <c r="AP29" s="32">
        <v>3500</v>
      </c>
      <c r="AQ29" s="32">
        <v>3500</v>
      </c>
      <c r="AR29" s="32">
        <v>3000</v>
      </c>
      <c r="AS29" s="32">
        <v>2000</v>
      </c>
      <c r="AT29" s="32">
        <v>5000</v>
      </c>
      <c r="AU29" s="221">
        <f t="shared" si="4"/>
        <v>420000</v>
      </c>
      <c r="AV29" s="219" t="s">
        <v>291</v>
      </c>
    </row>
    <row r="30" spans="1:50" s="214" customFormat="1" ht="53.25">
      <c r="A30" s="226"/>
      <c r="B30" s="226">
        <v>205</v>
      </c>
      <c r="C30" s="227" t="s">
        <v>73</v>
      </c>
      <c r="D30" s="213">
        <f>225000-165000</f>
        <v>60000</v>
      </c>
      <c r="E30" s="213">
        <v>12000</v>
      </c>
      <c r="F30" s="213">
        <v>10000</v>
      </c>
      <c r="G30" s="213">
        <v>10000</v>
      </c>
      <c r="H30" s="213">
        <v>10000</v>
      </c>
      <c r="I30" s="213">
        <v>9000</v>
      </c>
      <c r="J30" s="213">
        <v>9000</v>
      </c>
      <c r="K30" s="213">
        <v>8000</v>
      </c>
      <c r="L30" s="213">
        <v>7000</v>
      </c>
      <c r="M30" s="213">
        <v>15000</v>
      </c>
      <c r="N30" s="213">
        <v>15000</v>
      </c>
      <c r="O30" s="213">
        <v>14000</v>
      </c>
      <c r="P30" s="213">
        <v>12000</v>
      </c>
      <c r="Q30" s="213">
        <v>15000</v>
      </c>
      <c r="R30" s="213">
        <v>9000</v>
      </c>
      <c r="S30" s="213">
        <v>8000</v>
      </c>
      <c r="T30" s="213">
        <v>8000</v>
      </c>
      <c r="U30" s="213">
        <v>8500</v>
      </c>
      <c r="V30" s="213">
        <v>6500</v>
      </c>
      <c r="W30" s="213">
        <v>5500</v>
      </c>
      <c r="X30" s="213">
        <v>5500</v>
      </c>
      <c r="Y30" s="213">
        <v>5500</v>
      </c>
      <c r="Z30" s="213">
        <v>6500</v>
      </c>
      <c r="AA30" s="213">
        <v>7000</v>
      </c>
      <c r="AB30" s="213">
        <v>6000</v>
      </c>
      <c r="AC30" s="213">
        <v>5000</v>
      </c>
      <c r="AD30" s="213">
        <v>6000</v>
      </c>
      <c r="AE30" s="213">
        <v>14000</v>
      </c>
      <c r="AF30" s="213">
        <v>13000</v>
      </c>
      <c r="AG30" s="213">
        <v>11000</v>
      </c>
      <c r="AH30" s="213">
        <v>18000</v>
      </c>
      <c r="AI30" s="213">
        <v>13000</v>
      </c>
      <c r="AJ30" s="213">
        <v>13000</v>
      </c>
      <c r="AK30" s="213">
        <v>15000</v>
      </c>
      <c r="AL30" s="213">
        <v>16000</v>
      </c>
      <c r="AM30" s="213">
        <v>18000</v>
      </c>
      <c r="AN30" s="213">
        <v>20000</v>
      </c>
      <c r="AO30" s="213">
        <v>20000</v>
      </c>
      <c r="AP30" s="213">
        <v>20000</v>
      </c>
      <c r="AQ30" s="213">
        <v>20000</v>
      </c>
      <c r="AR30" s="213">
        <v>16000</v>
      </c>
      <c r="AS30" s="213">
        <v>15000</v>
      </c>
      <c r="AT30" s="213">
        <v>10000</v>
      </c>
      <c r="AU30" s="228">
        <f t="shared" si="4"/>
        <v>545000</v>
      </c>
      <c r="AV30" s="229" t="s">
        <v>291</v>
      </c>
      <c r="AW30" s="230"/>
      <c r="AX30" s="227" t="s">
        <v>66</v>
      </c>
    </row>
    <row r="31" spans="1:50" s="4" customFormat="1" ht="53.25">
      <c r="A31" s="31"/>
      <c r="B31" s="31">
        <v>206</v>
      </c>
      <c r="C31" s="30" t="s">
        <v>59</v>
      </c>
      <c r="D31" s="222">
        <f aca="true" t="shared" si="5" ref="D31:AT31">D32+D33+D34+D35</f>
        <v>180000</v>
      </c>
      <c r="E31" s="222">
        <f t="shared" si="5"/>
        <v>0</v>
      </c>
      <c r="F31" s="222">
        <f t="shared" si="5"/>
        <v>0</v>
      </c>
      <c r="G31" s="222">
        <f t="shared" si="5"/>
        <v>0</v>
      </c>
      <c r="H31" s="222">
        <f t="shared" si="5"/>
        <v>0</v>
      </c>
      <c r="I31" s="222">
        <f t="shared" si="5"/>
        <v>0</v>
      </c>
      <c r="J31" s="222">
        <f t="shared" si="5"/>
        <v>0</v>
      </c>
      <c r="K31" s="222">
        <f t="shared" si="5"/>
        <v>0</v>
      </c>
      <c r="L31" s="222">
        <f t="shared" si="5"/>
        <v>0</v>
      </c>
      <c r="M31" s="222">
        <f t="shared" si="5"/>
        <v>0</v>
      </c>
      <c r="N31" s="222">
        <f t="shared" si="5"/>
        <v>0</v>
      </c>
      <c r="O31" s="222">
        <f t="shared" si="5"/>
        <v>0</v>
      </c>
      <c r="P31" s="222">
        <f t="shared" si="5"/>
        <v>0</v>
      </c>
      <c r="Q31" s="222">
        <f t="shared" si="5"/>
        <v>0</v>
      </c>
      <c r="R31" s="222">
        <f t="shared" si="5"/>
        <v>0</v>
      </c>
      <c r="S31" s="222">
        <f t="shared" si="5"/>
        <v>0</v>
      </c>
      <c r="T31" s="222">
        <f t="shared" si="5"/>
        <v>0</v>
      </c>
      <c r="U31" s="222">
        <f t="shared" si="5"/>
        <v>0</v>
      </c>
      <c r="V31" s="222">
        <f t="shared" si="5"/>
        <v>0</v>
      </c>
      <c r="W31" s="222">
        <f t="shared" si="5"/>
        <v>0</v>
      </c>
      <c r="X31" s="222">
        <f t="shared" si="5"/>
        <v>0</v>
      </c>
      <c r="Y31" s="222">
        <f t="shared" si="5"/>
        <v>0</v>
      </c>
      <c r="Z31" s="222">
        <f t="shared" si="5"/>
        <v>0</v>
      </c>
      <c r="AA31" s="222">
        <f t="shared" si="5"/>
        <v>0</v>
      </c>
      <c r="AB31" s="222">
        <f t="shared" si="5"/>
        <v>0</v>
      </c>
      <c r="AC31" s="222">
        <f t="shared" si="5"/>
        <v>0</v>
      </c>
      <c r="AD31" s="222">
        <f t="shared" si="5"/>
        <v>0</v>
      </c>
      <c r="AE31" s="222">
        <f t="shared" si="5"/>
        <v>0</v>
      </c>
      <c r="AF31" s="222">
        <f t="shared" si="5"/>
        <v>0</v>
      </c>
      <c r="AG31" s="222">
        <f t="shared" si="5"/>
        <v>0</v>
      </c>
      <c r="AH31" s="222">
        <f t="shared" si="5"/>
        <v>0</v>
      </c>
      <c r="AI31" s="222">
        <f t="shared" si="5"/>
        <v>0</v>
      </c>
      <c r="AJ31" s="222">
        <f t="shared" si="5"/>
        <v>0</v>
      </c>
      <c r="AK31" s="222">
        <f t="shared" si="5"/>
        <v>0</v>
      </c>
      <c r="AL31" s="222">
        <f t="shared" si="5"/>
        <v>0</v>
      </c>
      <c r="AM31" s="222">
        <f t="shared" si="5"/>
        <v>0</v>
      </c>
      <c r="AN31" s="222">
        <f t="shared" si="5"/>
        <v>0</v>
      </c>
      <c r="AO31" s="222">
        <f t="shared" si="5"/>
        <v>0</v>
      </c>
      <c r="AP31" s="222">
        <f t="shared" si="5"/>
        <v>0</v>
      </c>
      <c r="AQ31" s="222">
        <f t="shared" si="5"/>
        <v>0</v>
      </c>
      <c r="AR31" s="222">
        <f t="shared" si="5"/>
        <v>0</v>
      </c>
      <c r="AS31" s="222">
        <f t="shared" si="5"/>
        <v>0</v>
      </c>
      <c r="AT31" s="222">
        <f t="shared" si="5"/>
        <v>0</v>
      </c>
      <c r="AU31" s="222">
        <f>AU32+AU33+AU34+AU35+AU36</f>
        <v>200000</v>
      </c>
      <c r="AV31" s="219"/>
      <c r="AW31" s="8"/>
      <c r="AX31" s="30" t="s">
        <v>66</v>
      </c>
    </row>
    <row r="32" spans="1:50" s="4" customFormat="1" ht="89.25">
      <c r="A32" s="31"/>
      <c r="B32" s="31">
        <v>1</v>
      </c>
      <c r="C32" s="30" t="s">
        <v>301</v>
      </c>
      <c r="D32" s="32">
        <v>80000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222">
        <f t="shared" si="4"/>
        <v>80000</v>
      </c>
      <c r="AV32" s="219" t="s">
        <v>251</v>
      </c>
      <c r="AW32" s="8">
        <v>201</v>
      </c>
      <c r="AX32" s="30" t="s">
        <v>67</v>
      </c>
    </row>
    <row r="33" spans="1:50" s="4" customFormat="1" ht="49.5">
      <c r="A33" s="31"/>
      <c r="B33" s="31">
        <v>2</v>
      </c>
      <c r="C33" s="30" t="s">
        <v>302</v>
      </c>
      <c r="D33" s="32">
        <v>35000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222">
        <f t="shared" si="4"/>
        <v>35000</v>
      </c>
      <c r="AV33" s="219" t="s">
        <v>251</v>
      </c>
      <c r="AW33" s="38">
        <v>1</v>
      </c>
      <c r="AX33" s="46" t="s">
        <v>68</v>
      </c>
    </row>
    <row r="34" spans="1:50" s="5" customFormat="1" ht="51">
      <c r="A34" s="31"/>
      <c r="B34" s="31">
        <v>3</v>
      </c>
      <c r="C34" s="30" t="s">
        <v>303</v>
      </c>
      <c r="D34" s="32">
        <v>15000</v>
      </c>
      <c r="E34" s="32"/>
      <c r="F34" s="32"/>
      <c r="G34" s="221"/>
      <c r="H34" s="22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221"/>
      <c r="AR34" s="32"/>
      <c r="AS34" s="32"/>
      <c r="AT34" s="32"/>
      <c r="AU34" s="221">
        <f t="shared" si="4"/>
        <v>15000</v>
      </c>
      <c r="AV34" s="219" t="s">
        <v>251</v>
      </c>
      <c r="AW34" s="38">
        <v>2</v>
      </c>
      <c r="AX34" s="46" t="s">
        <v>69</v>
      </c>
    </row>
    <row r="35" spans="1:50" s="5" customFormat="1" ht="49.5">
      <c r="A35" s="31"/>
      <c r="B35" s="31">
        <v>4</v>
      </c>
      <c r="C35" s="30" t="s">
        <v>304</v>
      </c>
      <c r="D35" s="32">
        <v>50000</v>
      </c>
      <c r="E35" s="32"/>
      <c r="F35" s="32"/>
      <c r="G35" s="221"/>
      <c r="H35" s="22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221"/>
      <c r="AR35" s="32"/>
      <c r="AS35" s="32"/>
      <c r="AT35" s="32"/>
      <c r="AU35" s="221">
        <f t="shared" si="4"/>
        <v>50000</v>
      </c>
      <c r="AV35" s="219" t="s">
        <v>251</v>
      </c>
      <c r="AW35" s="8">
        <v>202</v>
      </c>
      <c r="AX35" s="30" t="s">
        <v>357</v>
      </c>
    </row>
    <row r="36" spans="1:50" s="5" customFormat="1" ht="52.5" customHeight="1">
      <c r="A36" s="31"/>
      <c r="B36" s="31">
        <v>5</v>
      </c>
      <c r="C36" s="30" t="s">
        <v>431</v>
      </c>
      <c r="D36" s="32">
        <v>20000</v>
      </c>
      <c r="E36" s="32"/>
      <c r="F36" s="32"/>
      <c r="G36" s="221"/>
      <c r="H36" s="22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221"/>
      <c r="AR36" s="32"/>
      <c r="AS36" s="32"/>
      <c r="AT36" s="32"/>
      <c r="AU36" s="221">
        <f t="shared" si="4"/>
        <v>20000</v>
      </c>
      <c r="AV36" s="219"/>
      <c r="AW36" s="8"/>
      <c r="AX36" s="30"/>
    </row>
    <row r="37" spans="1:50" s="5" customFormat="1" ht="53.25">
      <c r="A37" s="31"/>
      <c r="B37" s="31">
        <v>207</v>
      </c>
      <c r="C37" s="30" t="s">
        <v>74</v>
      </c>
      <c r="D37" s="74">
        <f>D38+D39</f>
        <v>115000</v>
      </c>
      <c r="E37" s="74">
        <f aca="true" t="shared" si="6" ref="E37:AU37">E38+E39</f>
        <v>9000</v>
      </c>
      <c r="F37" s="74">
        <f t="shared" si="6"/>
        <v>6000</v>
      </c>
      <c r="G37" s="74">
        <f t="shared" si="6"/>
        <v>6000</v>
      </c>
      <c r="H37" s="74">
        <f t="shared" si="6"/>
        <v>6000</v>
      </c>
      <c r="I37" s="74">
        <f t="shared" si="6"/>
        <v>4000</v>
      </c>
      <c r="J37" s="74">
        <f t="shared" si="6"/>
        <v>4000</v>
      </c>
      <c r="K37" s="74">
        <f t="shared" si="6"/>
        <v>3000</v>
      </c>
      <c r="L37" s="74">
        <f t="shared" si="6"/>
        <v>3000</v>
      </c>
      <c r="M37" s="74">
        <f t="shared" si="6"/>
        <v>7000</v>
      </c>
      <c r="N37" s="74">
        <f t="shared" si="6"/>
        <v>6000</v>
      </c>
      <c r="O37" s="74">
        <f t="shared" si="6"/>
        <v>6000</v>
      </c>
      <c r="P37" s="74">
        <f t="shared" si="6"/>
        <v>9000</v>
      </c>
      <c r="Q37" s="74">
        <f t="shared" si="6"/>
        <v>9000</v>
      </c>
      <c r="R37" s="74">
        <f t="shared" si="6"/>
        <v>8000</v>
      </c>
      <c r="S37" s="74">
        <f t="shared" si="6"/>
        <v>6500</v>
      </c>
      <c r="T37" s="74">
        <f t="shared" si="6"/>
        <v>6500</v>
      </c>
      <c r="U37" s="74">
        <f t="shared" si="6"/>
        <v>5500</v>
      </c>
      <c r="V37" s="74">
        <f t="shared" si="6"/>
        <v>5500</v>
      </c>
      <c r="W37" s="74">
        <f t="shared" si="6"/>
        <v>4000</v>
      </c>
      <c r="X37" s="74">
        <f t="shared" si="6"/>
        <v>4000</v>
      </c>
      <c r="Y37" s="74">
        <f t="shared" si="6"/>
        <v>4000</v>
      </c>
      <c r="Z37" s="74">
        <f t="shared" si="6"/>
        <v>4000</v>
      </c>
      <c r="AA37" s="74">
        <f t="shared" si="6"/>
        <v>9000</v>
      </c>
      <c r="AB37" s="74">
        <f t="shared" si="6"/>
        <v>7000</v>
      </c>
      <c r="AC37" s="74">
        <f t="shared" si="6"/>
        <v>7000</v>
      </c>
      <c r="AD37" s="74">
        <f t="shared" si="6"/>
        <v>7000</v>
      </c>
      <c r="AE37" s="74">
        <f t="shared" si="6"/>
        <v>9000</v>
      </c>
      <c r="AF37" s="74">
        <f t="shared" si="6"/>
        <v>6000</v>
      </c>
      <c r="AG37" s="74">
        <f t="shared" si="6"/>
        <v>6000</v>
      </c>
      <c r="AH37" s="74">
        <f t="shared" si="6"/>
        <v>10000</v>
      </c>
      <c r="AI37" s="74">
        <f t="shared" si="6"/>
        <v>6000</v>
      </c>
      <c r="AJ37" s="74">
        <f t="shared" si="6"/>
        <v>8500</v>
      </c>
      <c r="AK37" s="74">
        <f t="shared" si="6"/>
        <v>6500</v>
      </c>
      <c r="AL37" s="74">
        <f t="shared" si="6"/>
        <v>6500</v>
      </c>
      <c r="AM37" s="74">
        <f t="shared" si="6"/>
        <v>6500</v>
      </c>
      <c r="AN37" s="74">
        <f t="shared" si="6"/>
        <v>6000</v>
      </c>
      <c r="AO37" s="74">
        <f t="shared" si="6"/>
        <v>5000</v>
      </c>
      <c r="AP37" s="74">
        <f t="shared" si="6"/>
        <v>5000</v>
      </c>
      <c r="AQ37" s="74">
        <f t="shared" si="6"/>
        <v>5000</v>
      </c>
      <c r="AR37" s="74">
        <f t="shared" si="6"/>
        <v>8000</v>
      </c>
      <c r="AS37" s="74">
        <f t="shared" si="6"/>
        <v>5000</v>
      </c>
      <c r="AT37" s="74">
        <f t="shared" si="6"/>
        <v>10000</v>
      </c>
      <c r="AU37" s="74">
        <f t="shared" si="6"/>
        <v>380000</v>
      </c>
      <c r="AV37" s="219"/>
      <c r="AW37" s="8">
        <v>203</v>
      </c>
      <c r="AX37" s="30" t="s">
        <v>71</v>
      </c>
    </row>
    <row r="38" spans="1:50" s="5" customFormat="1" ht="94.5">
      <c r="A38" s="31"/>
      <c r="B38" s="31">
        <v>1</v>
      </c>
      <c r="C38" s="231" t="s">
        <v>317</v>
      </c>
      <c r="D38" s="32">
        <v>95000</v>
      </c>
      <c r="E38" s="32">
        <v>9000</v>
      </c>
      <c r="F38" s="32">
        <v>6000</v>
      </c>
      <c r="G38" s="32">
        <v>6000</v>
      </c>
      <c r="H38" s="32">
        <v>6000</v>
      </c>
      <c r="I38" s="32">
        <v>4000</v>
      </c>
      <c r="J38" s="32">
        <v>4000</v>
      </c>
      <c r="K38" s="32">
        <v>3000</v>
      </c>
      <c r="L38" s="32">
        <v>3000</v>
      </c>
      <c r="M38" s="32">
        <v>7000</v>
      </c>
      <c r="N38" s="32">
        <v>6000</v>
      </c>
      <c r="O38" s="32">
        <v>6000</v>
      </c>
      <c r="P38" s="32">
        <v>9000</v>
      </c>
      <c r="Q38" s="32">
        <v>9000</v>
      </c>
      <c r="R38" s="32">
        <v>8000</v>
      </c>
      <c r="S38" s="32">
        <v>6500</v>
      </c>
      <c r="T38" s="32">
        <v>6500</v>
      </c>
      <c r="U38" s="32">
        <v>5500</v>
      </c>
      <c r="V38" s="32">
        <v>5500</v>
      </c>
      <c r="W38" s="32">
        <v>4000</v>
      </c>
      <c r="X38" s="32">
        <v>4000</v>
      </c>
      <c r="Y38" s="32">
        <v>4000</v>
      </c>
      <c r="Z38" s="32">
        <v>4000</v>
      </c>
      <c r="AA38" s="32">
        <v>9000</v>
      </c>
      <c r="AB38" s="32">
        <v>7000</v>
      </c>
      <c r="AC38" s="32">
        <v>7000</v>
      </c>
      <c r="AD38" s="32">
        <v>7000</v>
      </c>
      <c r="AE38" s="32">
        <v>9000</v>
      </c>
      <c r="AF38" s="32">
        <v>6000</v>
      </c>
      <c r="AG38" s="32">
        <v>6000</v>
      </c>
      <c r="AH38" s="32">
        <v>10000</v>
      </c>
      <c r="AI38" s="32">
        <v>6000</v>
      </c>
      <c r="AJ38" s="32">
        <v>8500</v>
      </c>
      <c r="AK38" s="32">
        <v>6500</v>
      </c>
      <c r="AL38" s="32">
        <v>6500</v>
      </c>
      <c r="AM38" s="32">
        <v>6500</v>
      </c>
      <c r="AN38" s="32">
        <v>6000</v>
      </c>
      <c r="AO38" s="32">
        <v>5000</v>
      </c>
      <c r="AP38" s="32">
        <v>5000</v>
      </c>
      <c r="AQ38" s="32">
        <v>5000</v>
      </c>
      <c r="AR38" s="32">
        <v>8000</v>
      </c>
      <c r="AS38" s="32">
        <v>5000</v>
      </c>
      <c r="AT38" s="32">
        <v>10000</v>
      </c>
      <c r="AU38" s="221">
        <f t="shared" si="4"/>
        <v>360000</v>
      </c>
      <c r="AV38" s="219" t="s">
        <v>270</v>
      </c>
      <c r="AW38" s="8">
        <v>204</v>
      </c>
      <c r="AX38" s="30" t="s">
        <v>72</v>
      </c>
    </row>
    <row r="39" spans="1:50" s="5" customFormat="1" ht="49.5">
      <c r="A39" s="31"/>
      <c r="B39" s="38">
        <v>2</v>
      </c>
      <c r="C39" s="231" t="s">
        <v>318</v>
      </c>
      <c r="D39" s="32">
        <v>20000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221">
        <f t="shared" si="4"/>
        <v>20000</v>
      </c>
      <c r="AV39" s="219" t="s">
        <v>270</v>
      </c>
      <c r="AW39" s="8">
        <v>205</v>
      </c>
      <c r="AX39" s="33" t="s">
        <v>73</v>
      </c>
    </row>
    <row r="40" spans="1:50" s="5" customFormat="1" ht="81" customHeight="1">
      <c r="A40" s="31"/>
      <c r="B40" s="31">
        <v>209</v>
      </c>
      <c r="C40" s="30" t="s">
        <v>60</v>
      </c>
      <c r="D40" s="74">
        <f>D41+D42+D43+D44+D45+D46+D47+D48</f>
        <v>186000</v>
      </c>
      <c r="E40" s="74">
        <f aca="true" t="shared" si="7" ref="E40:AU40">E41+E42+E43+E44+E45+E46+E47+E48</f>
        <v>2600</v>
      </c>
      <c r="F40" s="74">
        <f t="shared" si="7"/>
        <v>2000</v>
      </c>
      <c r="G40" s="74">
        <f t="shared" si="7"/>
        <v>2000</v>
      </c>
      <c r="H40" s="74">
        <f t="shared" si="7"/>
        <v>2000</v>
      </c>
      <c r="I40" s="74">
        <f t="shared" si="7"/>
        <v>2000</v>
      </c>
      <c r="J40" s="74">
        <f t="shared" si="7"/>
        <v>2000</v>
      </c>
      <c r="K40" s="74">
        <f t="shared" si="7"/>
        <v>1990</v>
      </c>
      <c r="L40" s="74">
        <f t="shared" si="7"/>
        <v>1990</v>
      </c>
      <c r="M40" s="74">
        <f t="shared" si="7"/>
        <v>4190</v>
      </c>
      <c r="N40" s="74">
        <f t="shared" si="7"/>
        <v>3190</v>
      </c>
      <c r="O40" s="74">
        <f t="shared" si="7"/>
        <v>3190</v>
      </c>
      <c r="P40" s="74">
        <f t="shared" si="7"/>
        <v>10190</v>
      </c>
      <c r="Q40" s="74">
        <f t="shared" si="7"/>
        <v>10190</v>
      </c>
      <c r="R40" s="74">
        <f t="shared" si="7"/>
        <v>1790</v>
      </c>
      <c r="S40" s="74">
        <f t="shared" si="7"/>
        <v>1490</v>
      </c>
      <c r="T40" s="74">
        <f t="shared" si="7"/>
        <v>1490</v>
      </c>
      <c r="U40" s="74">
        <f t="shared" si="7"/>
        <v>1490</v>
      </c>
      <c r="V40" s="74">
        <f t="shared" si="7"/>
        <v>1490</v>
      </c>
      <c r="W40" s="74">
        <f t="shared" si="7"/>
        <v>1490</v>
      </c>
      <c r="X40" s="74">
        <f t="shared" si="7"/>
        <v>1490</v>
      </c>
      <c r="Y40" s="74">
        <f t="shared" si="7"/>
        <v>1490</v>
      </c>
      <c r="Z40" s="74">
        <f t="shared" si="7"/>
        <v>1490</v>
      </c>
      <c r="AA40" s="74">
        <f t="shared" si="7"/>
        <v>3690</v>
      </c>
      <c r="AB40" s="74">
        <f t="shared" si="7"/>
        <v>2690</v>
      </c>
      <c r="AC40" s="74">
        <f t="shared" si="7"/>
        <v>2690</v>
      </c>
      <c r="AD40" s="74">
        <f t="shared" si="7"/>
        <v>2690</v>
      </c>
      <c r="AE40" s="74">
        <f t="shared" si="7"/>
        <v>4190</v>
      </c>
      <c r="AF40" s="74">
        <f t="shared" si="7"/>
        <v>3690</v>
      </c>
      <c r="AG40" s="74">
        <f t="shared" si="7"/>
        <v>3690</v>
      </c>
      <c r="AH40" s="74">
        <f t="shared" si="7"/>
        <v>6190</v>
      </c>
      <c r="AI40" s="74">
        <f t="shared" si="7"/>
        <v>4190</v>
      </c>
      <c r="AJ40" s="74">
        <f t="shared" si="7"/>
        <v>3690</v>
      </c>
      <c r="AK40" s="74">
        <f t="shared" si="7"/>
        <v>2690</v>
      </c>
      <c r="AL40" s="74">
        <f t="shared" si="7"/>
        <v>2690</v>
      </c>
      <c r="AM40" s="74">
        <f t="shared" si="7"/>
        <v>2690</v>
      </c>
      <c r="AN40" s="74">
        <f t="shared" si="7"/>
        <v>3690</v>
      </c>
      <c r="AO40" s="74">
        <f t="shared" si="7"/>
        <v>2690</v>
      </c>
      <c r="AP40" s="74">
        <f t="shared" si="7"/>
        <v>2690</v>
      </c>
      <c r="AQ40" s="74">
        <f t="shared" si="7"/>
        <v>2680</v>
      </c>
      <c r="AR40" s="74">
        <f t="shared" si="7"/>
        <v>6180</v>
      </c>
      <c r="AS40" s="74">
        <f t="shared" si="7"/>
        <v>4180</v>
      </c>
      <c r="AT40" s="74">
        <f t="shared" si="7"/>
        <v>10180</v>
      </c>
      <c r="AU40" s="74">
        <f t="shared" si="7"/>
        <v>325000</v>
      </c>
      <c r="AV40" s="219"/>
      <c r="AW40" s="38" t="s">
        <v>358</v>
      </c>
      <c r="AX40" s="44" t="s">
        <v>359</v>
      </c>
    </row>
    <row r="41" spans="1:50" s="5" customFormat="1" ht="53.25">
      <c r="A41" s="31"/>
      <c r="B41" s="31">
        <v>1</v>
      </c>
      <c r="C41" s="30" t="s">
        <v>252</v>
      </c>
      <c r="D41" s="74">
        <v>169000</v>
      </c>
      <c r="E41" s="74">
        <v>2400</v>
      </c>
      <c r="F41" s="74">
        <v>1800</v>
      </c>
      <c r="G41" s="74">
        <v>1800</v>
      </c>
      <c r="H41" s="74">
        <v>1800</v>
      </c>
      <c r="I41" s="74">
        <v>1800</v>
      </c>
      <c r="J41" s="74">
        <v>1800</v>
      </c>
      <c r="K41" s="74">
        <v>1800</v>
      </c>
      <c r="L41" s="74">
        <v>1800</v>
      </c>
      <c r="M41" s="74">
        <v>4000</v>
      </c>
      <c r="N41" s="74">
        <v>3000</v>
      </c>
      <c r="O41" s="74">
        <v>3000</v>
      </c>
      <c r="P41" s="74">
        <v>10000</v>
      </c>
      <c r="Q41" s="74">
        <v>10000</v>
      </c>
      <c r="R41" s="74">
        <v>1600</v>
      </c>
      <c r="S41" s="74">
        <v>1300</v>
      </c>
      <c r="T41" s="74">
        <v>1300</v>
      </c>
      <c r="U41" s="74">
        <v>1300</v>
      </c>
      <c r="V41" s="74">
        <v>1300</v>
      </c>
      <c r="W41" s="74">
        <v>1300</v>
      </c>
      <c r="X41" s="74">
        <v>1300</v>
      </c>
      <c r="Y41" s="74">
        <v>1300</v>
      </c>
      <c r="Z41" s="74">
        <v>1300</v>
      </c>
      <c r="AA41" s="74">
        <v>3500</v>
      </c>
      <c r="AB41" s="74">
        <v>2500</v>
      </c>
      <c r="AC41" s="74">
        <v>2500</v>
      </c>
      <c r="AD41" s="74">
        <v>2500</v>
      </c>
      <c r="AE41" s="74">
        <v>4000</v>
      </c>
      <c r="AF41" s="74">
        <v>3500</v>
      </c>
      <c r="AG41" s="74">
        <v>3500</v>
      </c>
      <c r="AH41" s="74">
        <v>6000</v>
      </c>
      <c r="AI41" s="74">
        <v>4000</v>
      </c>
      <c r="AJ41" s="74">
        <v>3500</v>
      </c>
      <c r="AK41" s="74">
        <v>2500</v>
      </c>
      <c r="AL41" s="74">
        <v>2500</v>
      </c>
      <c r="AM41" s="74">
        <v>2500</v>
      </c>
      <c r="AN41" s="74">
        <v>3500</v>
      </c>
      <c r="AO41" s="74">
        <v>2500</v>
      </c>
      <c r="AP41" s="74">
        <v>2500</v>
      </c>
      <c r="AQ41" s="74">
        <v>2500</v>
      </c>
      <c r="AR41" s="74">
        <v>6000</v>
      </c>
      <c r="AS41" s="74">
        <v>4000</v>
      </c>
      <c r="AT41" s="74">
        <v>10000</v>
      </c>
      <c r="AU41" s="74">
        <f>SUM(D41:AT41)</f>
        <v>300000</v>
      </c>
      <c r="AV41" s="219" t="s">
        <v>281</v>
      </c>
      <c r="AW41" s="38" t="s">
        <v>360</v>
      </c>
      <c r="AX41" s="44" t="s">
        <v>361</v>
      </c>
    </row>
    <row r="42" spans="1:50" s="5" customFormat="1" ht="51" customHeight="1">
      <c r="A42" s="31"/>
      <c r="B42" s="31">
        <v>2</v>
      </c>
      <c r="C42" s="30" t="s">
        <v>384</v>
      </c>
      <c r="D42" s="32">
        <v>5000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232"/>
      <c r="AR42" s="74"/>
      <c r="AS42" s="74"/>
      <c r="AT42" s="74"/>
      <c r="AU42" s="221">
        <f t="shared" si="4"/>
        <v>5000</v>
      </c>
      <c r="AV42" s="219" t="s">
        <v>251</v>
      </c>
      <c r="AW42" s="38" t="s">
        <v>362</v>
      </c>
      <c r="AX42" s="44" t="s">
        <v>363</v>
      </c>
    </row>
    <row r="43" spans="1:50" s="5" customFormat="1" ht="49.5">
      <c r="A43" s="31"/>
      <c r="B43" s="31">
        <v>3</v>
      </c>
      <c r="C43" s="30" t="s">
        <v>253</v>
      </c>
      <c r="D43" s="32">
        <v>10000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232"/>
      <c r="AR43" s="74"/>
      <c r="AS43" s="74"/>
      <c r="AT43" s="74"/>
      <c r="AU43" s="221">
        <f t="shared" si="4"/>
        <v>10000</v>
      </c>
      <c r="AV43" s="219" t="s">
        <v>251</v>
      </c>
      <c r="AW43" s="8">
        <v>206</v>
      </c>
      <c r="AX43" s="30" t="s">
        <v>59</v>
      </c>
    </row>
    <row r="44" spans="1:50" s="73" customFormat="1" ht="63.75">
      <c r="A44" s="8"/>
      <c r="B44" s="8">
        <v>4</v>
      </c>
      <c r="C44" s="30" t="s">
        <v>254</v>
      </c>
      <c r="D44" s="233"/>
      <c r="E44" s="222">
        <v>80</v>
      </c>
      <c r="F44" s="222">
        <v>80</v>
      </c>
      <c r="G44" s="222">
        <v>80</v>
      </c>
      <c r="H44" s="222">
        <v>80</v>
      </c>
      <c r="I44" s="222">
        <v>80</v>
      </c>
      <c r="J44" s="222">
        <v>80</v>
      </c>
      <c r="K44" s="222">
        <v>70</v>
      </c>
      <c r="L44" s="222">
        <v>70</v>
      </c>
      <c r="M44" s="222">
        <v>70</v>
      </c>
      <c r="N44" s="222">
        <v>70</v>
      </c>
      <c r="O44" s="222">
        <v>70</v>
      </c>
      <c r="P44" s="222">
        <v>70</v>
      </c>
      <c r="Q44" s="222">
        <v>70</v>
      </c>
      <c r="R44" s="222">
        <v>70</v>
      </c>
      <c r="S44" s="222">
        <v>70</v>
      </c>
      <c r="T44" s="222">
        <v>70</v>
      </c>
      <c r="U44" s="222">
        <v>70</v>
      </c>
      <c r="V44" s="222">
        <v>70</v>
      </c>
      <c r="W44" s="222">
        <v>70</v>
      </c>
      <c r="X44" s="222">
        <v>70</v>
      </c>
      <c r="Y44" s="222">
        <v>70</v>
      </c>
      <c r="Z44" s="222">
        <v>70</v>
      </c>
      <c r="AA44" s="222">
        <v>70</v>
      </c>
      <c r="AB44" s="222">
        <v>70</v>
      </c>
      <c r="AC44" s="222">
        <v>70</v>
      </c>
      <c r="AD44" s="222">
        <v>70</v>
      </c>
      <c r="AE44" s="222">
        <v>70</v>
      </c>
      <c r="AF44" s="222">
        <v>70</v>
      </c>
      <c r="AG44" s="222">
        <v>70</v>
      </c>
      <c r="AH44" s="222">
        <v>70</v>
      </c>
      <c r="AI44" s="222">
        <v>70</v>
      </c>
      <c r="AJ44" s="222">
        <v>70</v>
      </c>
      <c r="AK44" s="222">
        <v>70</v>
      </c>
      <c r="AL44" s="222">
        <v>70</v>
      </c>
      <c r="AM44" s="222">
        <v>70</v>
      </c>
      <c r="AN44" s="222">
        <v>70</v>
      </c>
      <c r="AO44" s="222">
        <v>70</v>
      </c>
      <c r="AP44" s="222">
        <v>70</v>
      </c>
      <c r="AQ44" s="222">
        <v>70</v>
      </c>
      <c r="AR44" s="222">
        <v>70</v>
      </c>
      <c r="AS44" s="222">
        <v>70</v>
      </c>
      <c r="AT44" s="222">
        <v>70</v>
      </c>
      <c r="AU44" s="233">
        <f>SUM(D44:AT44)</f>
        <v>3000</v>
      </c>
      <c r="AV44" s="219"/>
      <c r="AW44" s="38">
        <v>1</v>
      </c>
      <c r="AX44" s="47" t="s">
        <v>301</v>
      </c>
    </row>
    <row r="45" spans="1:50" s="5" customFormat="1" ht="42.75">
      <c r="A45" s="31"/>
      <c r="B45" s="31">
        <v>5</v>
      </c>
      <c r="C45" s="30" t="s">
        <v>255</v>
      </c>
      <c r="D45" s="32">
        <v>1000</v>
      </c>
      <c r="E45" s="32">
        <v>120</v>
      </c>
      <c r="F45" s="32">
        <v>120</v>
      </c>
      <c r="G45" s="32">
        <v>120</v>
      </c>
      <c r="H45" s="32">
        <v>120</v>
      </c>
      <c r="I45" s="32">
        <v>120</v>
      </c>
      <c r="J45" s="32">
        <v>120</v>
      </c>
      <c r="K45" s="32">
        <v>120</v>
      </c>
      <c r="L45" s="32">
        <v>120</v>
      </c>
      <c r="M45" s="32">
        <v>120</v>
      </c>
      <c r="N45" s="32">
        <v>120</v>
      </c>
      <c r="O45" s="32">
        <v>120</v>
      </c>
      <c r="P45" s="32">
        <v>120</v>
      </c>
      <c r="Q45" s="32">
        <v>120</v>
      </c>
      <c r="R45" s="32">
        <v>120</v>
      </c>
      <c r="S45" s="32">
        <v>120</v>
      </c>
      <c r="T45" s="32">
        <v>120</v>
      </c>
      <c r="U45" s="32">
        <v>120</v>
      </c>
      <c r="V45" s="32">
        <v>120</v>
      </c>
      <c r="W45" s="32">
        <v>120</v>
      </c>
      <c r="X45" s="32">
        <v>120</v>
      </c>
      <c r="Y45" s="32">
        <v>120</v>
      </c>
      <c r="Z45" s="32">
        <v>120</v>
      </c>
      <c r="AA45" s="32">
        <v>120</v>
      </c>
      <c r="AB45" s="32">
        <v>120</v>
      </c>
      <c r="AC45" s="32">
        <v>120</v>
      </c>
      <c r="AD45" s="32">
        <v>120</v>
      </c>
      <c r="AE45" s="32">
        <v>120</v>
      </c>
      <c r="AF45" s="32">
        <v>120</v>
      </c>
      <c r="AG45" s="32">
        <v>120</v>
      </c>
      <c r="AH45" s="32">
        <v>120</v>
      </c>
      <c r="AI45" s="32">
        <v>120</v>
      </c>
      <c r="AJ45" s="32">
        <v>120</v>
      </c>
      <c r="AK45" s="32">
        <v>120</v>
      </c>
      <c r="AL45" s="32">
        <v>120</v>
      </c>
      <c r="AM45" s="32">
        <v>120</v>
      </c>
      <c r="AN45" s="32">
        <v>120</v>
      </c>
      <c r="AO45" s="32">
        <v>120</v>
      </c>
      <c r="AP45" s="32">
        <v>120</v>
      </c>
      <c r="AQ45" s="32">
        <v>110</v>
      </c>
      <c r="AR45" s="32">
        <v>110</v>
      </c>
      <c r="AS45" s="32">
        <v>110</v>
      </c>
      <c r="AT45" s="32">
        <v>110</v>
      </c>
      <c r="AU45" s="221">
        <f t="shared" si="4"/>
        <v>6000</v>
      </c>
      <c r="AV45" s="219" t="s">
        <v>282</v>
      </c>
      <c r="AW45" s="38">
        <v>2</v>
      </c>
      <c r="AX45" s="42" t="s">
        <v>302</v>
      </c>
    </row>
    <row r="46" spans="1:50" s="5" customFormat="1" ht="42.75">
      <c r="A46" s="31"/>
      <c r="B46" s="31">
        <v>6</v>
      </c>
      <c r="C46" s="30" t="s">
        <v>385</v>
      </c>
      <c r="D46" s="234">
        <v>1000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221">
        <f t="shared" si="4"/>
        <v>1000</v>
      </c>
      <c r="AV46" s="219"/>
      <c r="AW46" s="38">
        <v>3</v>
      </c>
      <c r="AX46" s="42" t="s">
        <v>303</v>
      </c>
    </row>
    <row r="47" spans="1:50" s="5" customFormat="1" ht="25.5">
      <c r="A47" s="31"/>
      <c r="B47" s="31">
        <v>7</v>
      </c>
      <c r="C47" s="42" t="s">
        <v>341</v>
      </c>
      <c r="D47" s="234">
        <v>0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221">
        <f t="shared" si="4"/>
        <v>0</v>
      </c>
      <c r="AV47" s="219"/>
      <c r="AW47" s="38">
        <v>4</v>
      </c>
      <c r="AX47" s="42" t="s">
        <v>304</v>
      </c>
    </row>
    <row r="48" spans="1:50" s="5" customFormat="1" ht="25.5">
      <c r="A48" s="31"/>
      <c r="B48" s="31">
        <v>8</v>
      </c>
      <c r="C48" s="42" t="s">
        <v>342</v>
      </c>
      <c r="D48" s="32">
        <v>0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221">
        <f t="shared" si="4"/>
        <v>0</v>
      </c>
      <c r="AV48" s="219"/>
      <c r="AW48" s="8">
        <v>207</v>
      </c>
      <c r="AX48" s="30" t="s">
        <v>74</v>
      </c>
    </row>
    <row r="49" spans="1:50" s="5" customFormat="1" ht="53.25">
      <c r="A49" s="31"/>
      <c r="B49" s="31">
        <v>210</v>
      </c>
      <c r="C49" s="31" t="s">
        <v>75</v>
      </c>
      <c r="D49" s="212">
        <f aca="true" t="shared" si="8" ref="D49:AU49">SUM(D50:D90)</f>
        <v>214000</v>
      </c>
      <c r="E49" s="212">
        <f t="shared" si="8"/>
        <v>200</v>
      </c>
      <c r="F49" s="212">
        <f t="shared" si="8"/>
        <v>150</v>
      </c>
      <c r="G49" s="212">
        <f t="shared" si="8"/>
        <v>150</v>
      </c>
      <c r="H49" s="212">
        <f t="shared" si="8"/>
        <v>150</v>
      </c>
      <c r="I49" s="212">
        <f t="shared" si="8"/>
        <v>150</v>
      </c>
      <c r="J49" s="212">
        <f t="shared" si="8"/>
        <v>150</v>
      </c>
      <c r="K49" s="212">
        <f t="shared" si="8"/>
        <v>150</v>
      </c>
      <c r="L49" s="212">
        <f t="shared" si="8"/>
        <v>150</v>
      </c>
      <c r="M49" s="212">
        <f t="shared" si="8"/>
        <v>450</v>
      </c>
      <c r="N49" s="212">
        <f t="shared" si="8"/>
        <v>400</v>
      </c>
      <c r="O49" s="212">
        <f t="shared" si="8"/>
        <v>400</v>
      </c>
      <c r="P49" s="212">
        <f t="shared" si="8"/>
        <v>400</v>
      </c>
      <c r="Q49" s="212">
        <f t="shared" si="8"/>
        <v>400</v>
      </c>
      <c r="R49" s="212">
        <f t="shared" si="8"/>
        <v>150</v>
      </c>
      <c r="S49" s="212">
        <f t="shared" si="8"/>
        <v>100</v>
      </c>
      <c r="T49" s="212">
        <f t="shared" si="8"/>
        <v>100</v>
      </c>
      <c r="U49" s="212">
        <f t="shared" si="8"/>
        <v>100</v>
      </c>
      <c r="V49" s="212">
        <f t="shared" si="8"/>
        <v>100</v>
      </c>
      <c r="W49" s="212">
        <f t="shared" si="8"/>
        <v>100</v>
      </c>
      <c r="X49" s="212">
        <f t="shared" si="8"/>
        <v>100</v>
      </c>
      <c r="Y49" s="212">
        <f t="shared" si="8"/>
        <v>100</v>
      </c>
      <c r="Z49" s="212">
        <f t="shared" si="8"/>
        <v>100</v>
      </c>
      <c r="AA49" s="212">
        <f t="shared" si="8"/>
        <v>300</v>
      </c>
      <c r="AB49" s="212">
        <f t="shared" si="8"/>
        <v>250</v>
      </c>
      <c r="AC49" s="212">
        <f t="shared" si="8"/>
        <v>250</v>
      </c>
      <c r="AD49" s="212">
        <f t="shared" si="8"/>
        <v>250</v>
      </c>
      <c r="AE49" s="212">
        <f t="shared" si="8"/>
        <v>350</v>
      </c>
      <c r="AF49" s="212">
        <f t="shared" si="8"/>
        <v>350</v>
      </c>
      <c r="AG49" s="212">
        <f t="shared" si="8"/>
        <v>250</v>
      </c>
      <c r="AH49" s="212">
        <f t="shared" si="8"/>
        <v>350</v>
      </c>
      <c r="AI49" s="212">
        <f t="shared" si="8"/>
        <v>250</v>
      </c>
      <c r="AJ49" s="212">
        <f t="shared" si="8"/>
        <v>250</v>
      </c>
      <c r="AK49" s="212">
        <f t="shared" si="8"/>
        <v>550</v>
      </c>
      <c r="AL49" s="212">
        <f t="shared" si="8"/>
        <v>550</v>
      </c>
      <c r="AM49" s="212">
        <f t="shared" si="8"/>
        <v>600</v>
      </c>
      <c r="AN49" s="212">
        <f t="shared" si="8"/>
        <v>400</v>
      </c>
      <c r="AO49" s="212">
        <f t="shared" si="8"/>
        <v>300</v>
      </c>
      <c r="AP49" s="212">
        <f t="shared" si="8"/>
        <v>300</v>
      </c>
      <c r="AQ49" s="212">
        <f t="shared" si="8"/>
        <v>300</v>
      </c>
      <c r="AR49" s="212">
        <f t="shared" si="8"/>
        <v>300</v>
      </c>
      <c r="AS49" s="212">
        <f t="shared" si="8"/>
        <v>300</v>
      </c>
      <c r="AT49" s="212">
        <f t="shared" si="8"/>
        <v>300</v>
      </c>
      <c r="AU49" s="212">
        <f t="shared" si="8"/>
        <v>225000</v>
      </c>
      <c r="AV49" s="219"/>
      <c r="AW49" s="38">
        <v>1</v>
      </c>
      <c r="AX49" s="42" t="s">
        <v>317</v>
      </c>
    </row>
    <row r="50" spans="1:48" s="5" customFormat="1" ht="51">
      <c r="A50" s="16"/>
      <c r="B50" s="38">
        <v>1</v>
      </c>
      <c r="C50" s="42" t="s">
        <v>364</v>
      </c>
      <c r="D50" s="32">
        <v>4000</v>
      </c>
      <c r="E50" s="74">
        <v>200</v>
      </c>
      <c r="F50" s="74">
        <v>150</v>
      </c>
      <c r="G50" s="74">
        <v>150</v>
      </c>
      <c r="H50" s="74">
        <v>150</v>
      </c>
      <c r="I50" s="74">
        <v>150</v>
      </c>
      <c r="J50" s="74">
        <v>150</v>
      </c>
      <c r="K50" s="74">
        <v>150</v>
      </c>
      <c r="L50" s="74">
        <v>150</v>
      </c>
      <c r="M50" s="74">
        <v>450</v>
      </c>
      <c r="N50" s="74">
        <v>400</v>
      </c>
      <c r="O50" s="74">
        <v>400</v>
      </c>
      <c r="P50" s="74">
        <v>400</v>
      </c>
      <c r="Q50" s="74">
        <v>400</v>
      </c>
      <c r="R50" s="74">
        <v>150</v>
      </c>
      <c r="S50" s="74">
        <v>100</v>
      </c>
      <c r="T50" s="74">
        <v>100</v>
      </c>
      <c r="U50" s="74">
        <v>100</v>
      </c>
      <c r="V50" s="74">
        <v>100</v>
      </c>
      <c r="W50" s="74">
        <v>100</v>
      </c>
      <c r="X50" s="74">
        <v>100</v>
      </c>
      <c r="Y50" s="74">
        <v>100</v>
      </c>
      <c r="Z50" s="74">
        <v>100</v>
      </c>
      <c r="AA50" s="74">
        <v>300</v>
      </c>
      <c r="AB50" s="74">
        <v>250</v>
      </c>
      <c r="AC50" s="74">
        <v>250</v>
      </c>
      <c r="AD50" s="74">
        <v>250</v>
      </c>
      <c r="AE50" s="74">
        <v>350</v>
      </c>
      <c r="AF50" s="74">
        <v>350</v>
      </c>
      <c r="AG50" s="74">
        <v>250</v>
      </c>
      <c r="AH50" s="74">
        <v>350</v>
      </c>
      <c r="AI50" s="74">
        <v>250</v>
      </c>
      <c r="AJ50" s="74">
        <v>250</v>
      </c>
      <c r="AK50" s="74">
        <v>550</v>
      </c>
      <c r="AL50" s="74">
        <v>550</v>
      </c>
      <c r="AM50" s="74">
        <v>600</v>
      </c>
      <c r="AN50" s="74">
        <v>400</v>
      </c>
      <c r="AO50" s="74">
        <v>300</v>
      </c>
      <c r="AP50" s="74">
        <v>300</v>
      </c>
      <c r="AQ50" s="74">
        <v>300</v>
      </c>
      <c r="AR50" s="74">
        <v>300</v>
      </c>
      <c r="AS50" s="74">
        <v>300</v>
      </c>
      <c r="AT50" s="74">
        <v>300</v>
      </c>
      <c r="AU50" s="212">
        <f t="shared" si="4"/>
        <v>15000</v>
      </c>
      <c r="AV50" s="219"/>
    </row>
    <row r="51" spans="1:48" s="5" customFormat="1" ht="46.5">
      <c r="A51" s="16"/>
      <c r="B51" s="38">
        <v>2</v>
      </c>
      <c r="C51" s="42" t="s">
        <v>256</v>
      </c>
      <c r="D51" s="74">
        <v>15000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212">
        <f t="shared" si="4"/>
        <v>15000</v>
      </c>
      <c r="AV51" s="219"/>
    </row>
    <row r="52" spans="1:48" s="5" customFormat="1" ht="76.5">
      <c r="A52" s="16"/>
      <c r="B52" s="38">
        <v>3</v>
      </c>
      <c r="C52" s="42" t="s">
        <v>365</v>
      </c>
      <c r="D52" s="74">
        <v>0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212">
        <f t="shared" si="4"/>
        <v>0</v>
      </c>
      <c r="AV52" s="219"/>
    </row>
    <row r="53" spans="1:48" s="5" customFormat="1" ht="39.75">
      <c r="A53" s="16"/>
      <c r="B53" s="38">
        <v>4</v>
      </c>
      <c r="C53" s="42" t="s">
        <v>257</v>
      </c>
      <c r="D53" s="74">
        <v>5000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212">
        <f t="shared" si="4"/>
        <v>5000</v>
      </c>
      <c r="AV53" s="219"/>
    </row>
    <row r="54" spans="1:48" s="5" customFormat="1" ht="36.75" customHeight="1">
      <c r="A54" s="16"/>
      <c r="B54" s="38">
        <v>5</v>
      </c>
      <c r="C54" s="42" t="s">
        <v>366</v>
      </c>
      <c r="D54" s="74">
        <v>0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212">
        <f t="shared" si="4"/>
        <v>0</v>
      </c>
      <c r="AV54" s="219"/>
    </row>
    <row r="55" spans="1:48" s="5" customFormat="1" ht="39.75">
      <c r="A55" s="16"/>
      <c r="B55" s="38">
        <v>6</v>
      </c>
      <c r="C55" s="42" t="s">
        <v>367</v>
      </c>
      <c r="D55" s="74">
        <v>1000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212">
        <f t="shared" si="4"/>
        <v>1000</v>
      </c>
      <c r="AV55" s="219"/>
    </row>
    <row r="56" spans="1:48" s="5" customFormat="1" ht="39.75">
      <c r="A56" s="16"/>
      <c r="B56" s="38">
        <v>7</v>
      </c>
      <c r="C56" s="42" t="s">
        <v>320</v>
      </c>
      <c r="D56" s="74">
        <v>1500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12">
        <f t="shared" si="4"/>
        <v>1500</v>
      </c>
      <c r="AV56" s="219"/>
    </row>
    <row r="57" spans="1:48" s="5" customFormat="1" ht="51">
      <c r="A57" s="16"/>
      <c r="B57" s="38">
        <v>8</v>
      </c>
      <c r="C57" s="42" t="s">
        <v>413</v>
      </c>
      <c r="D57" s="74">
        <v>10000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12">
        <f t="shared" si="4"/>
        <v>10000</v>
      </c>
      <c r="AV57" s="219"/>
    </row>
    <row r="58" spans="1:48" s="5" customFormat="1" ht="39.75">
      <c r="A58" s="16"/>
      <c r="B58" s="38">
        <v>9</v>
      </c>
      <c r="C58" s="42" t="s">
        <v>158</v>
      </c>
      <c r="D58" s="74">
        <v>2000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212">
        <f t="shared" si="4"/>
        <v>2000</v>
      </c>
      <c r="AV58" s="219"/>
    </row>
    <row r="59" spans="1:48" s="5" customFormat="1" ht="114.75">
      <c r="A59" s="16"/>
      <c r="B59" s="38">
        <v>10</v>
      </c>
      <c r="C59" s="42" t="s">
        <v>369</v>
      </c>
      <c r="D59" s="74">
        <v>20000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212">
        <f t="shared" si="4"/>
        <v>20000</v>
      </c>
      <c r="AV59" s="219"/>
    </row>
    <row r="60" spans="1:48" s="5" customFormat="1" ht="39.75">
      <c r="A60" s="16"/>
      <c r="B60" s="38">
        <v>11</v>
      </c>
      <c r="C60" s="42" t="s">
        <v>187</v>
      </c>
      <c r="D60" s="74">
        <v>3000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212">
        <f t="shared" si="4"/>
        <v>3000</v>
      </c>
      <c r="AV60" s="219"/>
    </row>
    <row r="61" spans="1:48" s="5" customFormat="1" ht="46.5">
      <c r="A61" s="16"/>
      <c r="B61" s="38">
        <v>12</v>
      </c>
      <c r="C61" s="42" t="s">
        <v>159</v>
      </c>
      <c r="D61" s="74">
        <v>20000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212">
        <f t="shared" si="4"/>
        <v>20000</v>
      </c>
      <c r="AV61" s="219"/>
    </row>
    <row r="62" spans="1:48" s="5" customFormat="1" ht="46.5">
      <c r="A62" s="16"/>
      <c r="B62" s="38">
        <v>13</v>
      </c>
      <c r="C62" s="42" t="s">
        <v>188</v>
      </c>
      <c r="D62" s="74">
        <v>25000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212">
        <f t="shared" si="4"/>
        <v>25000</v>
      </c>
      <c r="AV62" s="219"/>
    </row>
    <row r="63" spans="1:48" s="5" customFormat="1" ht="39.75">
      <c r="A63" s="16"/>
      <c r="B63" s="38">
        <v>14</v>
      </c>
      <c r="C63" s="42" t="s">
        <v>260</v>
      </c>
      <c r="D63" s="74">
        <v>1000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218">
        <v>0</v>
      </c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212">
        <f t="shared" si="4"/>
        <v>1000</v>
      </c>
      <c r="AV63" s="219"/>
    </row>
    <row r="64" spans="1:48" s="5" customFormat="1" ht="57.75" customHeight="1">
      <c r="A64" s="16"/>
      <c r="B64" s="38">
        <v>15</v>
      </c>
      <c r="C64" s="42" t="s">
        <v>261</v>
      </c>
      <c r="D64" s="74">
        <v>4000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212">
        <f t="shared" si="4"/>
        <v>4000</v>
      </c>
      <c r="AV64" s="219"/>
    </row>
    <row r="65" spans="1:48" s="5" customFormat="1" ht="38.25">
      <c r="A65" s="9"/>
      <c r="B65" s="38">
        <v>16</v>
      </c>
      <c r="C65" s="42" t="s">
        <v>262</v>
      </c>
      <c r="D65" s="74">
        <v>0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212">
        <f t="shared" si="4"/>
        <v>0</v>
      </c>
      <c r="AV65" s="219"/>
    </row>
    <row r="66" spans="1:48" s="5" customFormat="1" ht="63.75">
      <c r="A66" s="9"/>
      <c r="B66" s="38">
        <v>17</v>
      </c>
      <c r="C66" s="42" t="s">
        <v>370</v>
      </c>
      <c r="D66" s="74">
        <v>6500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212">
        <f t="shared" si="4"/>
        <v>6500</v>
      </c>
      <c r="AV66" s="219"/>
    </row>
    <row r="67" spans="1:48" s="5" customFormat="1" ht="39.75">
      <c r="A67" s="9"/>
      <c r="B67" s="38">
        <v>18</v>
      </c>
      <c r="C67" s="42" t="s">
        <v>263</v>
      </c>
      <c r="D67" s="74">
        <v>1000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212">
        <f t="shared" si="4"/>
        <v>1000</v>
      </c>
      <c r="AV67" s="219"/>
    </row>
    <row r="68" spans="1:48" s="5" customFormat="1" ht="39.75">
      <c r="A68" s="9"/>
      <c r="B68" s="38">
        <v>19</v>
      </c>
      <c r="C68" s="42" t="s">
        <v>292</v>
      </c>
      <c r="D68" s="74">
        <v>1000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212">
        <f t="shared" si="4"/>
        <v>1000</v>
      </c>
      <c r="AV68" s="219"/>
    </row>
    <row r="69" spans="1:48" s="5" customFormat="1" ht="39.75">
      <c r="A69" s="9"/>
      <c r="B69" s="38">
        <v>20</v>
      </c>
      <c r="C69" s="42" t="s">
        <v>293</v>
      </c>
      <c r="D69" s="74">
        <v>1500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212">
        <f t="shared" si="4"/>
        <v>1500</v>
      </c>
      <c r="AV69" s="219"/>
    </row>
    <row r="70" spans="1:48" s="5" customFormat="1" ht="39.75">
      <c r="A70" s="9"/>
      <c r="B70" s="38">
        <v>21</v>
      </c>
      <c r="C70" s="42" t="s">
        <v>294</v>
      </c>
      <c r="D70" s="74">
        <v>1000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212">
        <f t="shared" si="4"/>
        <v>1000</v>
      </c>
      <c r="AV70" s="219"/>
    </row>
    <row r="71" spans="1:48" s="5" customFormat="1" ht="39.75">
      <c r="A71" s="9"/>
      <c r="B71" s="38">
        <v>22</v>
      </c>
      <c r="C71" s="42" t="s">
        <v>321</v>
      </c>
      <c r="D71" s="74">
        <v>2000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212">
        <f t="shared" si="4"/>
        <v>2000</v>
      </c>
      <c r="AV71" s="219"/>
    </row>
    <row r="72" spans="1:48" s="5" customFormat="1" ht="39.75">
      <c r="A72" s="9"/>
      <c r="B72" s="38">
        <v>23</v>
      </c>
      <c r="C72" s="42" t="s">
        <v>295</v>
      </c>
      <c r="D72" s="74">
        <v>1500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212">
        <f t="shared" si="4"/>
        <v>1500</v>
      </c>
      <c r="AV72" s="219"/>
    </row>
    <row r="73" spans="1:48" s="5" customFormat="1" ht="39.75">
      <c r="A73" s="9"/>
      <c r="B73" s="38">
        <v>24</v>
      </c>
      <c r="C73" s="42" t="s">
        <v>296</v>
      </c>
      <c r="D73" s="74">
        <v>1000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212">
        <f t="shared" si="4"/>
        <v>1000</v>
      </c>
      <c r="AV73" s="219"/>
    </row>
    <row r="74" spans="1:48" s="5" customFormat="1" ht="57" customHeight="1">
      <c r="A74" s="9"/>
      <c r="B74" s="38">
        <v>25</v>
      </c>
      <c r="C74" s="42" t="s">
        <v>322</v>
      </c>
      <c r="D74" s="74">
        <v>2000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212">
        <f t="shared" si="4"/>
        <v>2000</v>
      </c>
      <c r="AV74" s="219"/>
    </row>
    <row r="75" spans="1:48" s="5" customFormat="1" ht="52.5" customHeight="1">
      <c r="A75" s="9"/>
      <c r="B75" s="38">
        <v>26</v>
      </c>
      <c r="C75" s="42" t="s">
        <v>297</v>
      </c>
      <c r="D75" s="74">
        <v>1500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212">
        <f t="shared" si="4"/>
        <v>1500</v>
      </c>
      <c r="AV75" s="219"/>
    </row>
    <row r="76" spans="1:48" s="5" customFormat="1" ht="38.25">
      <c r="A76" s="9"/>
      <c r="B76" s="38">
        <v>34</v>
      </c>
      <c r="C76" s="42" t="s">
        <v>298</v>
      </c>
      <c r="D76" s="74">
        <v>0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212">
        <f t="shared" si="4"/>
        <v>0</v>
      </c>
      <c r="AV76" s="219"/>
    </row>
    <row r="77" spans="1:48" s="5" customFormat="1" ht="39" customHeight="1">
      <c r="A77" s="9"/>
      <c r="B77" s="38">
        <v>37</v>
      </c>
      <c r="C77" s="42" t="s">
        <v>422</v>
      </c>
      <c r="D77" s="74">
        <v>1000</v>
      </c>
      <c r="E77" s="75"/>
      <c r="F77" s="75"/>
      <c r="G77" s="75"/>
      <c r="H77" s="75"/>
      <c r="I77" s="75"/>
      <c r="J77" s="76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212">
        <f t="shared" si="4"/>
        <v>1000</v>
      </c>
      <c r="AV77" s="219"/>
    </row>
    <row r="78" spans="1:48" s="5" customFormat="1" ht="39.75">
      <c r="A78" s="9"/>
      <c r="B78" s="38">
        <v>27</v>
      </c>
      <c r="C78" s="42" t="s">
        <v>299</v>
      </c>
      <c r="D78" s="74">
        <v>5000</v>
      </c>
      <c r="E78" s="75"/>
      <c r="F78" s="75"/>
      <c r="G78" s="75"/>
      <c r="H78" s="75"/>
      <c r="I78" s="75"/>
      <c r="J78" s="76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212">
        <f t="shared" si="4"/>
        <v>5000</v>
      </c>
      <c r="AV78" s="219"/>
    </row>
    <row r="79" spans="1:48" s="5" customFormat="1" ht="51">
      <c r="A79" s="9"/>
      <c r="B79" s="38">
        <v>28</v>
      </c>
      <c r="C79" s="42" t="s">
        <v>371</v>
      </c>
      <c r="D79" s="74">
        <v>3000</v>
      </c>
      <c r="E79" s="75"/>
      <c r="F79" s="75"/>
      <c r="G79" s="75"/>
      <c r="H79" s="75"/>
      <c r="I79" s="75"/>
      <c r="J79" s="76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212">
        <f t="shared" si="4"/>
        <v>3000</v>
      </c>
      <c r="AV79" s="219"/>
    </row>
    <row r="80" spans="1:48" s="5" customFormat="1" ht="25.5">
      <c r="A80" s="9"/>
      <c r="B80" s="38">
        <v>38</v>
      </c>
      <c r="C80" s="42" t="s">
        <v>323</v>
      </c>
      <c r="D80" s="74">
        <v>0</v>
      </c>
      <c r="E80" s="75"/>
      <c r="F80" s="75"/>
      <c r="G80" s="75"/>
      <c r="H80" s="75"/>
      <c r="I80" s="75"/>
      <c r="J80" s="76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212">
        <f t="shared" si="4"/>
        <v>0</v>
      </c>
      <c r="AV80" s="219"/>
    </row>
    <row r="81" spans="1:48" s="5" customFormat="1" ht="51">
      <c r="A81" s="9"/>
      <c r="B81" s="38">
        <v>29</v>
      </c>
      <c r="C81" s="42" t="s">
        <v>300</v>
      </c>
      <c r="D81" s="74">
        <v>1000</v>
      </c>
      <c r="E81" s="75"/>
      <c r="F81" s="75"/>
      <c r="G81" s="75"/>
      <c r="H81" s="75"/>
      <c r="I81" s="75"/>
      <c r="J81" s="76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212">
        <f t="shared" si="4"/>
        <v>1000</v>
      </c>
      <c r="AV81" s="219"/>
    </row>
    <row r="82" spans="1:48" s="5" customFormat="1" ht="25.5">
      <c r="A82" s="9"/>
      <c r="B82" s="38">
        <v>0</v>
      </c>
      <c r="C82" s="42" t="s">
        <v>324</v>
      </c>
      <c r="D82" s="74">
        <v>0</v>
      </c>
      <c r="E82" s="75"/>
      <c r="F82" s="75"/>
      <c r="G82" s="75"/>
      <c r="H82" s="75"/>
      <c r="I82" s="75"/>
      <c r="J82" s="76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212">
        <f aca="true" t="shared" si="9" ref="AU82:AU90">SUM(D82:AT82)</f>
        <v>0</v>
      </c>
      <c r="AV82" s="219"/>
    </row>
    <row r="83" spans="1:48" s="5" customFormat="1" ht="25.5">
      <c r="A83" s="9"/>
      <c r="B83" s="38">
        <v>0</v>
      </c>
      <c r="C83" s="42" t="s">
        <v>325</v>
      </c>
      <c r="D83" s="74">
        <v>0</v>
      </c>
      <c r="E83" s="75"/>
      <c r="F83" s="75"/>
      <c r="G83" s="75"/>
      <c r="H83" s="75"/>
      <c r="I83" s="75"/>
      <c r="J83" s="76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212">
        <f t="shared" si="9"/>
        <v>0</v>
      </c>
      <c r="AV83" s="219"/>
    </row>
    <row r="84" spans="1:48" s="5" customFormat="1" ht="39.75">
      <c r="A84" s="9"/>
      <c r="B84" s="38">
        <v>31</v>
      </c>
      <c r="C84" s="42" t="s">
        <v>326</v>
      </c>
      <c r="D84" s="74">
        <v>1000</v>
      </c>
      <c r="E84" s="75"/>
      <c r="F84" s="75"/>
      <c r="G84" s="75"/>
      <c r="H84" s="75"/>
      <c r="I84" s="75"/>
      <c r="J84" s="76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212">
        <f t="shared" si="9"/>
        <v>1000</v>
      </c>
      <c r="AV84" s="219"/>
    </row>
    <row r="85" spans="1:48" s="5" customFormat="1" ht="38.25">
      <c r="A85" s="9"/>
      <c r="B85" s="38">
        <v>0</v>
      </c>
      <c r="C85" s="42" t="s">
        <v>327</v>
      </c>
      <c r="D85" s="74">
        <v>0</v>
      </c>
      <c r="E85" s="75"/>
      <c r="F85" s="75"/>
      <c r="G85" s="75"/>
      <c r="H85" s="75"/>
      <c r="I85" s="75"/>
      <c r="J85" s="76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212">
        <f t="shared" si="9"/>
        <v>0</v>
      </c>
      <c r="AV85" s="219"/>
    </row>
    <row r="86" spans="1:48" s="5" customFormat="1" ht="56.25" customHeight="1">
      <c r="A86" s="9"/>
      <c r="B86" s="38">
        <v>32</v>
      </c>
      <c r="C86" s="42" t="str">
        <f>'[2]4401'!$C$105</f>
        <v>نفقات تجديد اشتراك الموسوعة الالكترونية ( عدالة )</v>
      </c>
      <c r="D86" s="74">
        <v>500</v>
      </c>
      <c r="E86" s="75"/>
      <c r="F86" s="75"/>
      <c r="G86" s="75"/>
      <c r="H86" s="75"/>
      <c r="I86" s="75"/>
      <c r="J86" s="76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212">
        <f t="shared" si="9"/>
        <v>500</v>
      </c>
      <c r="AV86" s="219"/>
    </row>
    <row r="87" spans="1:48" s="5" customFormat="1" ht="63.75">
      <c r="A87" s="9"/>
      <c r="B87" s="38">
        <v>33</v>
      </c>
      <c r="C87" s="42" t="s">
        <v>388</v>
      </c>
      <c r="D87" s="74">
        <v>5000</v>
      </c>
      <c r="E87" s="75"/>
      <c r="F87" s="75"/>
      <c r="G87" s="75"/>
      <c r="H87" s="75"/>
      <c r="I87" s="75"/>
      <c r="J87" s="76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212">
        <f t="shared" si="9"/>
        <v>5000</v>
      </c>
      <c r="AV87" s="219"/>
    </row>
    <row r="88" spans="1:48" s="5" customFormat="1" ht="39.75">
      <c r="A88" s="9"/>
      <c r="B88" s="38">
        <v>34</v>
      </c>
      <c r="C88" s="42" t="s">
        <v>412</v>
      </c>
      <c r="D88" s="74">
        <v>2000</v>
      </c>
      <c r="E88" s="75"/>
      <c r="F88" s="75"/>
      <c r="G88" s="75"/>
      <c r="H88" s="75"/>
      <c r="I88" s="75"/>
      <c r="J88" s="76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212">
        <f t="shared" si="9"/>
        <v>2000</v>
      </c>
      <c r="AV88" s="219"/>
    </row>
    <row r="89" spans="1:48" s="5" customFormat="1" ht="46.5">
      <c r="A89" s="9"/>
      <c r="B89" s="38">
        <v>35</v>
      </c>
      <c r="C89" s="42" t="s">
        <v>389</v>
      </c>
      <c r="D89" s="74">
        <v>45000</v>
      </c>
      <c r="E89" s="75"/>
      <c r="F89" s="75"/>
      <c r="G89" s="75"/>
      <c r="H89" s="75"/>
      <c r="I89" s="75"/>
      <c r="J89" s="76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212">
        <f t="shared" si="9"/>
        <v>45000</v>
      </c>
      <c r="AV89" s="219"/>
    </row>
    <row r="90" spans="1:48" s="5" customFormat="1" ht="46.5" customHeight="1">
      <c r="A90" s="9"/>
      <c r="B90" s="38">
        <v>36</v>
      </c>
      <c r="C90" s="42" t="s">
        <v>410</v>
      </c>
      <c r="D90" s="74">
        <v>20000</v>
      </c>
      <c r="E90" s="75"/>
      <c r="F90" s="75"/>
      <c r="G90" s="75"/>
      <c r="H90" s="75"/>
      <c r="I90" s="75"/>
      <c r="J90" s="76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212">
        <f t="shared" si="9"/>
        <v>20000</v>
      </c>
      <c r="AV90" s="219"/>
    </row>
    <row r="91" spans="1:50" s="73" customFormat="1" ht="53.25">
      <c r="A91" s="8"/>
      <c r="B91" s="8">
        <v>211</v>
      </c>
      <c r="C91" s="8" t="s">
        <v>150</v>
      </c>
      <c r="D91" s="222">
        <f>D92+D93</f>
        <v>400000</v>
      </c>
      <c r="E91" s="222">
        <f aca="true" t="shared" si="10" ref="E91:AU91">E92+E93</f>
        <v>1000</v>
      </c>
      <c r="F91" s="222">
        <f t="shared" si="10"/>
        <v>1000</v>
      </c>
      <c r="G91" s="222">
        <f t="shared" si="10"/>
        <v>1000</v>
      </c>
      <c r="H91" s="222">
        <f t="shared" si="10"/>
        <v>800</v>
      </c>
      <c r="I91" s="222">
        <f t="shared" si="10"/>
        <v>800</v>
      </c>
      <c r="J91" s="222">
        <f t="shared" si="10"/>
        <v>800</v>
      </c>
      <c r="K91" s="222">
        <f t="shared" si="10"/>
        <v>600</v>
      </c>
      <c r="L91" s="222">
        <f t="shared" si="10"/>
        <v>600</v>
      </c>
      <c r="M91" s="222">
        <f t="shared" si="10"/>
        <v>2000</v>
      </c>
      <c r="N91" s="222">
        <f t="shared" si="10"/>
        <v>1000</v>
      </c>
      <c r="O91" s="222">
        <f t="shared" si="10"/>
        <v>1000</v>
      </c>
      <c r="P91" s="222">
        <f t="shared" si="10"/>
        <v>2000</v>
      </c>
      <c r="Q91" s="222">
        <f t="shared" si="10"/>
        <v>1200</v>
      </c>
      <c r="R91" s="222">
        <f t="shared" si="10"/>
        <v>1000</v>
      </c>
      <c r="S91" s="222">
        <f t="shared" si="10"/>
        <v>750</v>
      </c>
      <c r="T91" s="222">
        <f t="shared" si="10"/>
        <v>550</v>
      </c>
      <c r="U91" s="222">
        <f t="shared" si="10"/>
        <v>550</v>
      </c>
      <c r="V91" s="222">
        <f t="shared" si="10"/>
        <v>550</v>
      </c>
      <c r="W91" s="222">
        <f t="shared" si="10"/>
        <v>550</v>
      </c>
      <c r="X91" s="222">
        <f t="shared" si="10"/>
        <v>550</v>
      </c>
      <c r="Y91" s="222">
        <f t="shared" si="10"/>
        <v>500</v>
      </c>
      <c r="Z91" s="222">
        <f t="shared" si="10"/>
        <v>1100</v>
      </c>
      <c r="AA91" s="222">
        <f t="shared" si="10"/>
        <v>1300</v>
      </c>
      <c r="AB91" s="222">
        <f>AB92+AB93</f>
        <v>1500</v>
      </c>
      <c r="AC91" s="222">
        <f t="shared" si="10"/>
        <v>1000</v>
      </c>
      <c r="AD91" s="222">
        <f t="shared" si="10"/>
        <v>1000</v>
      </c>
      <c r="AE91" s="222">
        <f t="shared" si="10"/>
        <v>2000</v>
      </c>
      <c r="AF91" s="222">
        <f t="shared" si="10"/>
        <v>1500</v>
      </c>
      <c r="AG91" s="222">
        <f t="shared" si="10"/>
        <v>2800</v>
      </c>
      <c r="AH91" s="222">
        <f t="shared" si="10"/>
        <v>2800</v>
      </c>
      <c r="AI91" s="222">
        <f t="shared" si="10"/>
        <v>1800</v>
      </c>
      <c r="AJ91" s="222">
        <f t="shared" si="10"/>
        <v>1800</v>
      </c>
      <c r="AK91" s="222">
        <f t="shared" si="10"/>
        <v>1500</v>
      </c>
      <c r="AL91" s="222">
        <f t="shared" si="10"/>
        <v>1000</v>
      </c>
      <c r="AM91" s="222">
        <f t="shared" si="10"/>
        <v>1000</v>
      </c>
      <c r="AN91" s="222">
        <f t="shared" si="10"/>
        <v>1000</v>
      </c>
      <c r="AO91" s="222">
        <f t="shared" si="10"/>
        <v>1000</v>
      </c>
      <c r="AP91" s="222">
        <f t="shared" si="10"/>
        <v>1000</v>
      </c>
      <c r="AQ91" s="222">
        <f t="shared" si="10"/>
        <v>1000</v>
      </c>
      <c r="AR91" s="222">
        <f t="shared" si="10"/>
        <v>1500</v>
      </c>
      <c r="AS91" s="222">
        <f t="shared" si="10"/>
        <v>1800</v>
      </c>
      <c r="AT91" s="222">
        <f t="shared" si="10"/>
        <v>1800</v>
      </c>
      <c r="AU91" s="222">
        <f t="shared" si="10"/>
        <v>450000</v>
      </c>
      <c r="AV91" s="219"/>
      <c r="AW91" s="38">
        <v>7</v>
      </c>
      <c r="AX91" s="47" t="s">
        <v>341</v>
      </c>
    </row>
    <row r="92" spans="1:50" s="5" customFormat="1" ht="62.25" customHeight="1">
      <c r="A92" s="31"/>
      <c r="B92" s="31">
        <v>1</v>
      </c>
      <c r="C92" s="31" t="s">
        <v>258</v>
      </c>
      <c r="D92" s="32">
        <v>400000</v>
      </c>
      <c r="E92" s="32">
        <v>1000</v>
      </c>
      <c r="F92" s="32">
        <v>1000</v>
      </c>
      <c r="G92" s="32">
        <v>1000</v>
      </c>
      <c r="H92" s="32">
        <v>800</v>
      </c>
      <c r="I92" s="32">
        <v>800</v>
      </c>
      <c r="J92" s="32">
        <v>800</v>
      </c>
      <c r="K92" s="32">
        <v>600</v>
      </c>
      <c r="L92" s="32">
        <v>600</v>
      </c>
      <c r="M92" s="32">
        <v>2000</v>
      </c>
      <c r="N92" s="32">
        <v>1000</v>
      </c>
      <c r="O92" s="32">
        <v>1000</v>
      </c>
      <c r="P92" s="32">
        <v>2000</v>
      </c>
      <c r="Q92" s="32">
        <v>1200</v>
      </c>
      <c r="R92" s="32">
        <v>1000</v>
      </c>
      <c r="S92" s="32">
        <v>750</v>
      </c>
      <c r="T92" s="32">
        <v>550</v>
      </c>
      <c r="U92" s="32">
        <v>550</v>
      </c>
      <c r="V92" s="32">
        <v>550</v>
      </c>
      <c r="W92" s="32">
        <v>550</v>
      </c>
      <c r="X92" s="32">
        <v>550</v>
      </c>
      <c r="Y92" s="32">
        <v>500</v>
      </c>
      <c r="Z92" s="32">
        <v>1100</v>
      </c>
      <c r="AA92" s="32">
        <v>1300</v>
      </c>
      <c r="AB92" s="32">
        <v>1500</v>
      </c>
      <c r="AC92" s="32">
        <v>1000</v>
      </c>
      <c r="AD92" s="32">
        <v>1000</v>
      </c>
      <c r="AE92" s="32">
        <v>2000</v>
      </c>
      <c r="AF92" s="32">
        <v>1500</v>
      </c>
      <c r="AG92" s="32">
        <v>2800</v>
      </c>
      <c r="AH92" s="32">
        <v>2800</v>
      </c>
      <c r="AI92" s="32">
        <v>1800</v>
      </c>
      <c r="AJ92" s="32">
        <v>1800</v>
      </c>
      <c r="AK92" s="32">
        <v>1500</v>
      </c>
      <c r="AL92" s="32">
        <v>1000</v>
      </c>
      <c r="AM92" s="32">
        <v>1000</v>
      </c>
      <c r="AN92" s="32">
        <v>1000</v>
      </c>
      <c r="AO92" s="32">
        <v>1000</v>
      </c>
      <c r="AP92" s="32">
        <v>1000</v>
      </c>
      <c r="AQ92" s="32">
        <v>1000</v>
      </c>
      <c r="AR92" s="32">
        <v>1500</v>
      </c>
      <c r="AS92" s="32">
        <v>1800</v>
      </c>
      <c r="AT92" s="32">
        <v>1800</v>
      </c>
      <c r="AU92" s="221">
        <f aca="true" t="shared" si="11" ref="AU92:AU102">SUM(D92:AT92)</f>
        <v>450000</v>
      </c>
      <c r="AV92" s="219" t="s">
        <v>251</v>
      </c>
      <c r="AW92" s="38">
        <v>8</v>
      </c>
      <c r="AX92" s="42" t="s">
        <v>342</v>
      </c>
    </row>
    <row r="93" spans="1:50" s="5" customFormat="1" ht="45.75" customHeight="1">
      <c r="A93" s="31"/>
      <c r="B93" s="31">
        <v>2</v>
      </c>
      <c r="C93" s="33" t="s">
        <v>319</v>
      </c>
      <c r="D93" s="32">
        <v>0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221">
        <f t="shared" si="11"/>
        <v>0</v>
      </c>
      <c r="AV93" s="219"/>
      <c r="AW93" s="8">
        <v>210</v>
      </c>
      <c r="AX93" s="30" t="s">
        <v>75</v>
      </c>
    </row>
    <row r="94" spans="1:50" s="5" customFormat="1" ht="56.25">
      <c r="A94" s="31"/>
      <c r="B94" s="31">
        <v>212</v>
      </c>
      <c r="C94" s="31" t="s">
        <v>76</v>
      </c>
      <c r="D94" s="32">
        <f>D95</f>
        <v>350000</v>
      </c>
      <c r="E94" s="32"/>
      <c r="F94" s="32"/>
      <c r="G94" s="221"/>
      <c r="H94" s="221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221"/>
      <c r="AR94" s="32"/>
      <c r="AS94" s="32"/>
      <c r="AT94" s="32"/>
      <c r="AU94" s="221">
        <f t="shared" si="11"/>
        <v>350000</v>
      </c>
      <c r="AV94" s="219"/>
      <c r="AW94" s="38">
        <v>1</v>
      </c>
      <c r="AX94" s="42" t="s">
        <v>364</v>
      </c>
    </row>
    <row r="95" spans="1:50" s="5" customFormat="1" ht="76.5">
      <c r="A95" s="31"/>
      <c r="B95" s="31">
        <v>1</v>
      </c>
      <c r="C95" s="31" t="s">
        <v>186</v>
      </c>
      <c r="D95" s="32">
        <v>350000</v>
      </c>
      <c r="E95" s="32"/>
      <c r="F95" s="32"/>
      <c r="G95" s="221"/>
      <c r="H95" s="221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221"/>
      <c r="AR95" s="32"/>
      <c r="AS95" s="32"/>
      <c r="AT95" s="32"/>
      <c r="AU95" s="221">
        <f t="shared" si="11"/>
        <v>350000</v>
      </c>
      <c r="AV95" s="219" t="s">
        <v>251</v>
      </c>
      <c r="AW95" s="38">
        <v>2</v>
      </c>
      <c r="AX95" s="42" t="s">
        <v>256</v>
      </c>
    </row>
    <row r="96" spans="1:50" s="5" customFormat="1" ht="51">
      <c r="A96" s="31"/>
      <c r="B96" s="31">
        <v>213</v>
      </c>
      <c r="C96" s="31" t="s">
        <v>77</v>
      </c>
      <c r="D96" s="32">
        <f>D97</f>
        <v>90000</v>
      </c>
      <c r="E96" s="32"/>
      <c r="F96" s="32"/>
      <c r="G96" s="221"/>
      <c r="H96" s="221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221"/>
      <c r="AR96" s="32"/>
      <c r="AS96" s="32"/>
      <c r="AT96" s="32"/>
      <c r="AU96" s="221">
        <f t="shared" si="11"/>
        <v>90000</v>
      </c>
      <c r="AV96" s="219" t="s">
        <v>251</v>
      </c>
      <c r="AW96" s="38">
        <v>3</v>
      </c>
      <c r="AX96" s="42" t="s">
        <v>365</v>
      </c>
    </row>
    <row r="97" spans="1:50" s="5" customFormat="1" ht="76.5">
      <c r="A97" s="31"/>
      <c r="B97" s="31">
        <v>1</v>
      </c>
      <c r="C97" s="31" t="s">
        <v>259</v>
      </c>
      <c r="D97" s="32">
        <v>90000</v>
      </c>
      <c r="E97" s="32"/>
      <c r="F97" s="32"/>
      <c r="G97" s="221"/>
      <c r="H97" s="221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221"/>
      <c r="AR97" s="32"/>
      <c r="AS97" s="32"/>
      <c r="AT97" s="32"/>
      <c r="AU97" s="221">
        <f t="shared" si="11"/>
        <v>90000</v>
      </c>
      <c r="AV97" s="219" t="s">
        <v>251</v>
      </c>
      <c r="AW97" s="38">
        <v>4</v>
      </c>
      <c r="AX97" s="42" t="s">
        <v>257</v>
      </c>
    </row>
    <row r="98" spans="1:50" s="5" customFormat="1" ht="53.25">
      <c r="A98" s="31"/>
      <c r="B98" s="31">
        <v>214</v>
      </c>
      <c r="C98" s="31" t="s">
        <v>78</v>
      </c>
      <c r="D98" s="212">
        <f>D99+D100+D101+D103</f>
        <v>382000</v>
      </c>
      <c r="E98" s="212">
        <f aca="true" t="shared" si="12" ref="E98:AT98">E99+E101+E103</f>
        <v>0</v>
      </c>
      <c r="F98" s="212">
        <f t="shared" si="12"/>
        <v>0</v>
      </c>
      <c r="G98" s="212">
        <f t="shared" si="12"/>
        <v>0</v>
      </c>
      <c r="H98" s="212">
        <f t="shared" si="12"/>
        <v>0</v>
      </c>
      <c r="I98" s="212">
        <f t="shared" si="12"/>
        <v>0</v>
      </c>
      <c r="J98" s="212">
        <f t="shared" si="12"/>
        <v>0</v>
      </c>
      <c r="K98" s="212">
        <f t="shared" si="12"/>
        <v>0</v>
      </c>
      <c r="L98" s="212">
        <f t="shared" si="12"/>
        <v>0</v>
      </c>
      <c r="M98" s="212">
        <f t="shared" si="12"/>
        <v>0</v>
      </c>
      <c r="N98" s="212">
        <f t="shared" si="12"/>
        <v>0</v>
      </c>
      <c r="O98" s="212">
        <f t="shared" si="12"/>
        <v>0</v>
      </c>
      <c r="P98" s="212">
        <f t="shared" si="12"/>
        <v>0</v>
      </c>
      <c r="Q98" s="212">
        <f t="shared" si="12"/>
        <v>0</v>
      </c>
      <c r="R98" s="212">
        <f t="shared" si="12"/>
        <v>0</v>
      </c>
      <c r="S98" s="212">
        <f t="shared" si="12"/>
        <v>0</v>
      </c>
      <c r="T98" s="212">
        <f t="shared" si="12"/>
        <v>0</v>
      </c>
      <c r="U98" s="212">
        <f t="shared" si="12"/>
        <v>0</v>
      </c>
      <c r="V98" s="212">
        <f t="shared" si="12"/>
        <v>0</v>
      </c>
      <c r="W98" s="212">
        <f t="shared" si="12"/>
        <v>0</v>
      </c>
      <c r="X98" s="212">
        <f t="shared" si="12"/>
        <v>0</v>
      </c>
      <c r="Y98" s="212">
        <f t="shared" si="12"/>
        <v>0</v>
      </c>
      <c r="Z98" s="212">
        <f t="shared" si="12"/>
        <v>0</v>
      </c>
      <c r="AA98" s="212">
        <f t="shared" si="12"/>
        <v>0</v>
      </c>
      <c r="AB98" s="212">
        <f t="shared" si="12"/>
        <v>0</v>
      </c>
      <c r="AC98" s="212">
        <f t="shared" si="12"/>
        <v>0</v>
      </c>
      <c r="AD98" s="212">
        <f t="shared" si="12"/>
        <v>0</v>
      </c>
      <c r="AE98" s="212">
        <f t="shared" si="12"/>
        <v>0</v>
      </c>
      <c r="AF98" s="212">
        <f t="shared" si="12"/>
        <v>0</v>
      </c>
      <c r="AG98" s="212">
        <f t="shared" si="12"/>
        <v>0</v>
      </c>
      <c r="AH98" s="212">
        <f t="shared" si="12"/>
        <v>0</v>
      </c>
      <c r="AI98" s="212">
        <f t="shared" si="12"/>
        <v>0</v>
      </c>
      <c r="AJ98" s="212">
        <f t="shared" si="12"/>
        <v>0</v>
      </c>
      <c r="AK98" s="212">
        <f t="shared" si="12"/>
        <v>0</v>
      </c>
      <c r="AL98" s="212">
        <f t="shared" si="12"/>
        <v>0</v>
      </c>
      <c r="AM98" s="212">
        <f t="shared" si="12"/>
        <v>0</v>
      </c>
      <c r="AN98" s="212">
        <f t="shared" si="12"/>
        <v>0</v>
      </c>
      <c r="AO98" s="212">
        <f t="shared" si="12"/>
        <v>0</v>
      </c>
      <c r="AP98" s="212">
        <f t="shared" si="12"/>
        <v>0</v>
      </c>
      <c r="AQ98" s="212">
        <f t="shared" si="12"/>
        <v>0</v>
      </c>
      <c r="AR98" s="212">
        <f t="shared" si="12"/>
        <v>0</v>
      </c>
      <c r="AS98" s="212">
        <f t="shared" si="12"/>
        <v>0</v>
      </c>
      <c r="AT98" s="212">
        <f t="shared" si="12"/>
        <v>0</v>
      </c>
      <c r="AU98" s="212">
        <f>AU99+AU100+AU101+AU103</f>
        <v>382000</v>
      </c>
      <c r="AV98" s="219"/>
      <c r="AW98" s="38">
        <v>5</v>
      </c>
      <c r="AX98" s="42" t="s">
        <v>366</v>
      </c>
    </row>
    <row r="99" spans="1:51" s="5" customFormat="1" ht="55.5" customHeight="1">
      <c r="A99" s="31"/>
      <c r="B99" s="31" t="s">
        <v>79</v>
      </c>
      <c r="C99" s="31" t="s">
        <v>151</v>
      </c>
      <c r="D99" s="32">
        <v>5000</v>
      </c>
      <c r="E99" s="32">
        <f aca="true" t="shared" si="13" ref="E99:AT99">E100</f>
        <v>0</v>
      </c>
      <c r="F99" s="32">
        <f t="shared" si="13"/>
        <v>0</v>
      </c>
      <c r="G99" s="32">
        <f t="shared" si="13"/>
        <v>0</v>
      </c>
      <c r="H99" s="32">
        <f t="shared" si="13"/>
        <v>0</v>
      </c>
      <c r="I99" s="32">
        <f t="shared" si="13"/>
        <v>0</v>
      </c>
      <c r="J99" s="32">
        <f t="shared" si="13"/>
        <v>0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 t="shared" si="13"/>
        <v>0</v>
      </c>
      <c r="O99" s="32">
        <f t="shared" si="13"/>
        <v>0</v>
      </c>
      <c r="P99" s="32">
        <f t="shared" si="13"/>
        <v>0</v>
      </c>
      <c r="Q99" s="32">
        <f t="shared" si="13"/>
        <v>0</v>
      </c>
      <c r="R99" s="32">
        <f t="shared" si="13"/>
        <v>0</v>
      </c>
      <c r="S99" s="32">
        <f t="shared" si="13"/>
        <v>0</v>
      </c>
      <c r="T99" s="32">
        <f t="shared" si="13"/>
        <v>0</v>
      </c>
      <c r="U99" s="32">
        <f t="shared" si="13"/>
        <v>0</v>
      </c>
      <c r="V99" s="32">
        <f t="shared" si="13"/>
        <v>0</v>
      </c>
      <c r="W99" s="32">
        <f t="shared" si="13"/>
        <v>0</v>
      </c>
      <c r="X99" s="32">
        <f t="shared" si="13"/>
        <v>0</v>
      </c>
      <c r="Y99" s="32">
        <f t="shared" si="13"/>
        <v>0</v>
      </c>
      <c r="Z99" s="32">
        <f t="shared" si="13"/>
        <v>0</v>
      </c>
      <c r="AA99" s="32">
        <f t="shared" si="13"/>
        <v>0</v>
      </c>
      <c r="AB99" s="32">
        <f t="shared" si="13"/>
        <v>0</v>
      </c>
      <c r="AC99" s="32">
        <f t="shared" si="13"/>
        <v>0</v>
      </c>
      <c r="AD99" s="32">
        <f t="shared" si="13"/>
        <v>0</v>
      </c>
      <c r="AE99" s="32">
        <f t="shared" si="13"/>
        <v>0</v>
      </c>
      <c r="AF99" s="32">
        <f t="shared" si="13"/>
        <v>0</v>
      </c>
      <c r="AG99" s="32">
        <f t="shared" si="13"/>
        <v>0</v>
      </c>
      <c r="AH99" s="32">
        <f t="shared" si="13"/>
        <v>0</v>
      </c>
      <c r="AI99" s="32">
        <f t="shared" si="13"/>
        <v>0</v>
      </c>
      <c r="AJ99" s="32">
        <f t="shared" si="13"/>
        <v>0</v>
      </c>
      <c r="AK99" s="32">
        <f t="shared" si="13"/>
        <v>0</v>
      </c>
      <c r="AL99" s="32">
        <f t="shared" si="13"/>
        <v>0</v>
      </c>
      <c r="AM99" s="32">
        <f t="shared" si="13"/>
        <v>0</v>
      </c>
      <c r="AN99" s="32">
        <f t="shared" si="13"/>
        <v>0</v>
      </c>
      <c r="AO99" s="32">
        <f t="shared" si="13"/>
        <v>0</v>
      </c>
      <c r="AP99" s="32">
        <f t="shared" si="13"/>
        <v>0</v>
      </c>
      <c r="AQ99" s="32">
        <f t="shared" si="13"/>
        <v>0</v>
      </c>
      <c r="AR99" s="32">
        <f t="shared" si="13"/>
        <v>0</v>
      </c>
      <c r="AS99" s="32">
        <f t="shared" si="13"/>
        <v>0</v>
      </c>
      <c r="AT99" s="32">
        <f t="shared" si="13"/>
        <v>0</v>
      </c>
      <c r="AU99" s="32">
        <v>5000</v>
      </c>
      <c r="AV99" s="219" t="s">
        <v>251</v>
      </c>
      <c r="AW99" s="38">
        <v>6</v>
      </c>
      <c r="AX99" s="42" t="s">
        <v>367</v>
      </c>
      <c r="AY99" s="83">
        <f>SUM(E99:AU99)</f>
        <v>5000</v>
      </c>
    </row>
    <row r="100" spans="1:50" s="5" customFormat="1" ht="49.5">
      <c r="A100" s="31"/>
      <c r="B100" s="235">
        <v>13</v>
      </c>
      <c r="C100" s="31" t="s">
        <v>432</v>
      </c>
      <c r="D100" s="32">
        <v>75000</v>
      </c>
      <c r="E100" s="32"/>
      <c r="F100" s="32"/>
      <c r="G100" s="221"/>
      <c r="H100" s="221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221"/>
      <c r="AR100" s="32"/>
      <c r="AS100" s="32"/>
      <c r="AT100" s="32"/>
      <c r="AU100" s="221">
        <f t="shared" si="11"/>
        <v>75000</v>
      </c>
      <c r="AV100" s="219" t="s">
        <v>251</v>
      </c>
      <c r="AW100" s="38">
        <v>7</v>
      </c>
      <c r="AX100" s="42" t="s">
        <v>320</v>
      </c>
    </row>
    <row r="101" spans="1:50" s="5" customFormat="1" ht="56.25">
      <c r="A101" s="31"/>
      <c r="B101" s="31">
        <v>85</v>
      </c>
      <c r="C101" s="31" t="s">
        <v>414</v>
      </c>
      <c r="D101" s="32">
        <v>150000</v>
      </c>
      <c r="E101" s="32">
        <f aca="true" t="shared" si="14" ref="E101:AT101">E102</f>
        <v>0</v>
      </c>
      <c r="F101" s="32">
        <f t="shared" si="14"/>
        <v>0</v>
      </c>
      <c r="G101" s="32">
        <f t="shared" si="14"/>
        <v>0</v>
      </c>
      <c r="H101" s="32">
        <f t="shared" si="14"/>
        <v>0</v>
      </c>
      <c r="I101" s="32">
        <f t="shared" si="14"/>
        <v>0</v>
      </c>
      <c r="J101" s="32">
        <f t="shared" si="14"/>
        <v>0</v>
      </c>
      <c r="K101" s="32">
        <f t="shared" si="14"/>
        <v>0</v>
      </c>
      <c r="L101" s="32">
        <f t="shared" si="14"/>
        <v>0</v>
      </c>
      <c r="M101" s="32">
        <f t="shared" si="14"/>
        <v>0</v>
      </c>
      <c r="N101" s="32">
        <f t="shared" si="14"/>
        <v>0</v>
      </c>
      <c r="O101" s="32">
        <f t="shared" si="14"/>
        <v>0</v>
      </c>
      <c r="P101" s="32">
        <f t="shared" si="14"/>
        <v>0</v>
      </c>
      <c r="Q101" s="32">
        <f t="shared" si="14"/>
        <v>0</v>
      </c>
      <c r="R101" s="32">
        <f t="shared" si="14"/>
        <v>0</v>
      </c>
      <c r="S101" s="32">
        <f t="shared" si="14"/>
        <v>0</v>
      </c>
      <c r="T101" s="32">
        <f t="shared" si="14"/>
        <v>0</v>
      </c>
      <c r="U101" s="32">
        <f t="shared" si="14"/>
        <v>0</v>
      </c>
      <c r="V101" s="32">
        <f t="shared" si="14"/>
        <v>0</v>
      </c>
      <c r="W101" s="32">
        <f t="shared" si="14"/>
        <v>0</v>
      </c>
      <c r="X101" s="32">
        <f t="shared" si="14"/>
        <v>0</v>
      </c>
      <c r="Y101" s="32">
        <f t="shared" si="14"/>
        <v>0</v>
      </c>
      <c r="Z101" s="32">
        <f t="shared" si="14"/>
        <v>0</v>
      </c>
      <c r="AA101" s="32">
        <f t="shared" si="14"/>
        <v>0</v>
      </c>
      <c r="AB101" s="32">
        <f t="shared" si="14"/>
        <v>0</v>
      </c>
      <c r="AC101" s="32">
        <f t="shared" si="14"/>
        <v>0</v>
      </c>
      <c r="AD101" s="32">
        <f t="shared" si="14"/>
        <v>0</v>
      </c>
      <c r="AE101" s="32">
        <f t="shared" si="14"/>
        <v>0</v>
      </c>
      <c r="AF101" s="32">
        <f t="shared" si="14"/>
        <v>0</v>
      </c>
      <c r="AG101" s="32">
        <f t="shared" si="14"/>
        <v>0</v>
      </c>
      <c r="AH101" s="32">
        <f t="shared" si="14"/>
        <v>0</v>
      </c>
      <c r="AI101" s="32">
        <f t="shared" si="14"/>
        <v>0</v>
      </c>
      <c r="AJ101" s="32">
        <f t="shared" si="14"/>
        <v>0</v>
      </c>
      <c r="AK101" s="32">
        <f t="shared" si="14"/>
        <v>0</v>
      </c>
      <c r="AL101" s="32">
        <f t="shared" si="14"/>
        <v>0</v>
      </c>
      <c r="AM101" s="32">
        <f t="shared" si="14"/>
        <v>0</v>
      </c>
      <c r="AN101" s="32">
        <f t="shared" si="14"/>
        <v>0</v>
      </c>
      <c r="AO101" s="32">
        <f t="shared" si="14"/>
        <v>0</v>
      </c>
      <c r="AP101" s="32">
        <f t="shared" si="14"/>
        <v>0</v>
      </c>
      <c r="AQ101" s="32">
        <f t="shared" si="14"/>
        <v>0</v>
      </c>
      <c r="AR101" s="32">
        <f t="shared" si="14"/>
        <v>0</v>
      </c>
      <c r="AS101" s="32">
        <f t="shared" si="14"/>
        <v>0</v>
      </c>
      <c r="AT101" s="32">
        <f t="shared" si="14"/>
        <v>0</v>
      </c>
      <c r="AU101" s="32">
        <f>D101</f>
        <v>150000</v>
      </c>
      <c r="AV101" s="219" t="s">
        <v>251</v>
      </c>
      <c r="AW101" s="38">
        <v>8</v>
      </c>
      <c r="AX101" s="42" t="s">
        <v>368</v>
      </c>
    </row>
    <row r="102" spans="1:50" s="5" customFormat="1" ht="27.75" customHeight="1" hidden="1">
      <c r="A102" s="31"/>
      <c r="B102" s="31">
        <v>1</v>
      </c>
      <c r="C102" s="31" t="s">
        <v>155</v>
      </c>
      <c r="D102" s="32">
        <v>0</v>
      </c>
      <c r="E102" s="32"/>
      <c r="F102" s="32"/>
      <c r="G102" s="221"/>
      <c r="H102" s="221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221"/>
      <c r="AR102" s="32"/>
      <c r="AS102" s="32"/>
      <c r="AT102" s="32"/>
      <c r="AU102" s="221">
        <f t="shared" si="11"/>
        <v>0</v>
      </c>
      <c r="AV102" s="219" t="s">
        <v>251</v>
      </c>
      <c r="AW102" s="38">
        <v>9</v>
      </c>
      <c r="AX102" s="42" t="s">
        <v>158</v>
      </c>
    </row>
    <row r="103" spans="1:50" s="5" customFormat="1" ht="76.5">
      <c r="A103" s="31"/>
      <c r="B103" s="31" t="s">
        <v>156</v>
      </c>
      <c r="C103" s="31" t="s">
        <v>157</v>
      </c>
      <c r="D103" s="32">
        <v>152000</v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221">
        <f>D103</f>
        <v>152000</v>
      </c>
      <c r="AV103" s="219"/>
      <c r="AW103" s="38">
        <v>10</v>
      </c>
      <c r="AX103" s="42" t="s">
        <v>369</v>
      </c>
    </row>
    <row r="104" spans="1:50" s="5" customFormat="1" ht="66">
      <c r="A104" s="225" t="s">
        <v>63</v>
      </c>
      <c r="B104" s="225"/>
      <c r="C104" s="225"/>
      <c r="D104" s="32">
        <f aca="true" t="shared" si="15" ref="D104:AU104">D98+D96+D94+D91+D49+D40+D37+D31+D30+D29+D28+D27+D24</f>
        <v>3304000</v>
      </c>
      <c r="E104" s="32">
        <f t="shared" si="15"/>
        <v>37000</v>
      </c>
      <c r="F104" s="32">
        <f t="shared" si="15"/>
        <v>30250</v>
      </c>
      <c r="G104" s="32">
        <f t="shared" si="15"/>
        <v>28950</v>
      </c>
      <c r="H104" s="32">
        <f t="shared" si="15"/>
        <v>27750</v>
      </c>
      <c r="I104" s="32">
        <f t="shared" si="15"/>
        <v>24750</v>
      </c>
      <c r="J104" s="32">
        <f t="shared" si="15"/>
        <v>24650</v>
      </c>
      <c r="K104" s="32">
        <f t="shared" si="15"/>
        <v>22440</v>
      </c>
      <c r="L104" s="32">
        <f t="shared" si="15"/>
        <v>21140</v>
      </c>
      <c r="M104" s="32">
        <f t="shared" si="15"/>
        <v>41840</v>
      </c>
      <c r="N104" s="32">
        <f t="shared" si="15"/>
        <v>34490</v>
      </c>
      <c r="O104" s="32">
        <f t="shared" si="15"/>
        <v>34490</v>
      </c>
      <c r="P104" s="32">
        <f t="shared" si="15"/>
        <v>46590</v>
      </c>
      <c r="Q104" s="32">
        <f t="shared" si="15"/>
        <v>48790</v>
      </c>
      <c r="R104" s="32">
        <f t="shared" si="15"/>
        <v>29340</v>
      </c>
      <c r="S104" s="32">
        <f t="shared" si="15"/>
        <v>25640</v>
      </c>
      <c r="T104" s="32">
        <f t="shared" si="15"/>
        <v>25340</v>
      </c>
      <c r="U104" s="32">
        <f t="shared" si="15"/>
        <v>24840</v>
      </c>
      <c r="V104" s="32">
        <f t="shared" si="15"/>
        <v>22940</v>
      </c>
      <c r="W104" s="32">
        <f t="shared" si="15"/>
        <v>19040</v>
      </c>
      <c r="X104" s="32">
        <f t="shared" si="15"/>
        <v>18040</v>
      </c>
      <c r="Y104" s="32">
        <f t="shared" si="15"/>
        <v>17990</v>
      </c>
      <c r="Z104" s="32">
        <f t="shared" si="15"/>
        <v>18090</v>
      </c>
      <c r="AA104" s="32">
        <f t="shared" si="15"/>
        <v>31590</v>
      </c>
      <c r="AB104" s="32">
        <f t="shared" si="15"/>
        <v>26340</v>
      </c>
      <c r="AC104" s="32">
        <f t="shared" si="15"/>
        <v>24340</v>
      </c>
      <c r="AD104" s="32">
        <f t="shared" si="15"/>
        <v>25340</v>
      </c>
      <c r="AE104" s="32">
        <f t="shared" si="15"/>
        <v>42940</v>
      </c>
      <c r="AF104" s="32">
        <f t="shared" si="15"/>
        <v>34840</v>
      </c>
      <c r="AG104" s="32">
        <f t="shared" si="15"/>
        <v>35040</v>
      </c>
      <c r="AH104" s="32">
        <f t="shared" si="15"/>
        <v>49540</v>
      </c>
      <c r="AI104" s="32">
        <f t="shared" si="15"/>
        <v>32040</v>
      </c>
      <c r="AJ104" s="32">
        <f t="shared" si="15"/>
        <v>37940</v>
      </c>
      <c r="AK104" s="32">
        <f t="shared" si="15"/>
        <v>34740</v>
      </c>
      <c r="AL104" s="32">
        <f t="shared" si="15"/>
        <v>34140</v>
      </c>
      <c r="AM104" s="32">
        <f t="shared" si="15"/>
        <v>36190</v>
      </c>
      <c r="AN104" s="32">
        <f t="shared" si="15"/>
        <v>40790</v>
      </c>
      <c r="AO104" s="32">
        <f t="shared" si="15"/>
        <v>34490</v>
      </c>
      <c r="AP104" s="32">
        <f t="shared" si="15"/>
        <v>34390</v>
      </c>
      <c r="AQ104" s="32">
        <f t="shared" si="15"/>
        <v>34380</v>
      </c>
      <c r="AR104" s="32">
        <f t="shared" si="15"/>
        <v>38580</v>
      </c>
      <c r="AS104" s="32">
        <f t="shared" si="15"/>
        <v>29680</v>
      </c>
      <c r="AT104" s="32">
        <f t="shared" si="15"/>
        <v>41280</v>
      </c>
      <c r="AU104" s="221">
        <f t="shared" si="15"/>
        <v>4647000</v>
      </c>
      <c r="AV104" s="219"/>
      <c r="AW104" s="8">
        <v>213</v>
      </c>
      <c r="AX104" s="30" t="s">
        <v>77</v>
      </c>
    </row>
    <row r="105" spans="1:50" s="5" customFormat="1" ht="25.5">
      <c r="A105" s="31">
        <v>28</v>
      </c>
      <c r="B105" s="31"/>
      <c r="C105" s="31" t="s">
        <v>82</v>
      </c>
      <c r="D105" s="32"/>
      <c r="E105" s="32"/>
      <c r="F105" s="32"/>
      <c r="G105" s="221"/>
      <c r="H105" s="221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221"/>
      <c r="AR105" s="32"/>
      <c r="AS105" s="32"/>
      <c r="AT105" s="32"/>
      <c r="AU105" s="221"/>
      <c r="AV105" s="219"/>
      <c r="AW105" s="38">
        <v>1</v>
      </c>
      <c r="AX105" s="42" t="s">
        <v>372</v>
      </c>
    </row>
    <row r="106" spans="1:50" s="5" customFormat="1" ht="15">
      <c r="A106" s="31">
        <v>2821</v>
      </c>
      <c r="B106" s="31"/>
      <c r="C106" s="31" t="s">
        <v>83</v>
      </c>
      <c r="D106" s="32"/>
      <c r="E106" s="32"/>
      <c r="F106" s="32"/>
      <c r="G106" s="221"/>
      <c r="H106" s="221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221"/>
      <c r="AR106" s="32"/>
      <c r="AS106" s="32"/>
      <c r="AT106" s="32"/>
      <c r="AU106" s="221"/>
      <c r="AV106" s="219"/>
      <c r="AW106" s="8">
        <v>214</v>
      </c>
      <c r="AX106" s="30" t="s">
        <v>78</v>
      </c>
    </row>
    <row r="107" spans="1:50" s="5" customFormat="1" ht="56.25">
      <c r="A107" s="31"/>
      <c r="B107" s="31">
        <v>302</v>
      </c>
      <c r="C107" s="31" t="s">
        <v>160</v>
      </c>
      <c r="D107" s="32">
        <f>D108</f>
        <v>100000</v>
      </c>
      <c r="E107" s="32">
        <f aca="true" t="shared" si="16" ref="E107:AU107">E108</f>
        <v>0</v>
      </c>
      <c r="F107" s="32">
        <f t="shared" si="16"/>
        <v>0</v>
      </c>
      <c r="G107" s="32">
        <f t="shared" si="16"/>
        <v>0</v>
      </c>
      <c r="H107" s="32">
        <f t="shared" si="16"/>
        <v>0</v>
      </c>
      <c r="I107" s="32">
        <f t="shared" si="16"/>
        <v>0</v>
      </c>
      <c r="J107" s="32">
        <f t="shared" si="16"/>
        <v>0</v>
      </c>
      <c r="K107" s="32">
        <f t="shared" si="16"/>
        <v>0</v>
      </c>
      <c r="L107" s="32">
        <f t="shared" si="16"/>
        <v>0</v>
      </c>
      <c r="M107" s="32">
        <f t="shared" si="16"/>
        <v>0</v>
      </c>
      <c r="N107" s="32">
        <f t="shared" si="16"/>
        <v>0</v>
      </c>
      <c r="O107" s="32">
        <f t="shared" si="16"/>
        <v>0</v>
      </c>
      <c r="P107" s="32">
        <f t="shared" si="16"/>
        <v>0</v>
      </c>
      <c r="Q107" s="32">
        <f t="shared" si="16"/>
        <v>0</v>
      </c>
      <c r="R107" s="32">
        <f t="shared" si="16"/>
        <v>0</v>
      </c>
      <c r="S107" s="32">
        <f t="shared" si="16"/>
        <v>0</v>
      </c>
      <c r="T107" s="32">
        <f t="shared" si="16"/>
        <v>0</v>
      </c>
      <c r="U107" s="32">
        <f t="shared" si="16"/>
        <v>0</v>
      </c>
      <c r="V107" s="32">
        <f t="shared" si="16"/>
        <v>0</v>
      </c>
      <c r="W107" s="32">
        <f t="shared" si="16"/>
        <v>0</v>
      </c>
      <c r="X107" s="32">
        <f t="shared" si="16"/>
        <v>0</v>
      </c>
      <c r="Y107" s="32">
        <f t="shared" si="16"/>
        <v>0</v>
      </c>
      <c r="Z107" s="32">
        <f t="shared" si="16"/>
        <v>0</v>
      </c>
      <c r="AA107" s="32">
        <f t="shared" si="16"/>
        <v>0</v>
      </c>
      <c r="AB107" s="32">
        <f t="shared" si="16"/>
        <v>0</v>
      </c>
      <c r="AC107" s="32">
        <f t="shared" si="16"/>
        <v>0</v>
      </c>
      <c r="AD107" s="32">
        <f t="shared" si="16"/>
        <v>0</v>
      </c>
      <c r="AE107" s="32">
        <f t="shared" si="16"/>
        <v>0</v>
      </c>
      <c r="AF107" s="32">
        <f t="shared" si="16"/>
        <v>0</v>
      </c>
      <c r="AG107" s="32">
        <f t="shared" si="16"/>
        <v>0</v>
      </c>
      <c r="AH107" s="32">
        <f t="shared" si="16"/>
        <v>0</v>
      </c>
      <c r="AI107" s="32">
        <f t="shared" si="16"/>
        <v>0</v>
      </c>
      <c r="AJ107" s="32">
        <f t="shared" si="16"/>
        <v>0</v>
      </c>
      <c r="AK107" s="32">
        <f t="shared" si="16"/>
        <v>0</v>
      </c>
      <c r="AL107" s="32">
        <f t="shared" si="16"/>
        <v>0</v>
      </c>
      <c r="AM107" s="32">
        <f t="shared" si="16"/>
        <v>0</v>
      </c>
      <c r="AN107" s="32">
        <f t="shared" si="16"/>
        <v>0</v>
      </c>
      <c r="AO107" s="32">
        <f t="shared" si="16"/>
        <v>0</v>
      </c>
      <c r="AP107" s="32">
        <f t="shared" si="16"/>
        <v>0</v>
      </c>
      <c r="AQ107" s="32">
        <f t="shared" si="16"/>
        <v>0</v>
      </c>
      <c r="AR107" s="32">
        <f t="shared" si="16"/>
        <v>0</v>
      </c>
      <c r="AS107" s="32">
        <f t="shared" si="16"/>
        <v>0</v>
      </c>
      <c r="AT107" s="32">
        <f t="shared" si="16"/>
        <v>0</v>
      </c>
      <c r="AU107" s="221">
        <f t="shared" si="16"/>
        <v>100000</v>
      </c>
      <c r="AV107" s="219"/>
      <c r="AW107" s="15" t="s">
        <v>79</v>
      </c>
      <c r="AX107" s="33" t="s">
        <v>152</v>
      </c>
    </row>
    <row r="108" spans="1:50" s="5" customFormat="1" ht="56.25">
      <c r="A108" s="31"/>
      <c r="B108" s="31">
        <v>1</v>
      </c>
      <c r="C108" s="31" t="s">
        <v>189</v>
      </c>
      <c r="D108" s="32">
        <v>100000</v>
      </c>
      <c r="E108" s="32"/>
      <c r="F108" s="32"/>
      <c r="G108" s="221"/>
      <c r="H108" s="221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221"/>
      <c r="AR108" s="32"/>
      <c r="AS108" s="32"/>
      <c r="AT108" s="32"/>
      <c r="AU108" s="221">
        <f aca="true" t="shared" si="17" ref="AU108:AU115">SUM(D108:AT108)</f>
        <v>100000</v>
      </c>
      <c r="AV108" s="219" t="s">
        <v>251</v>
      </c>
      <c r="AW108" s="8" t="s">
        <v>153</v>
      </c>
      <c r="AX108" s="30" t="s">
        <v>154</v>
      </c>
    </row>
    <row r="109" spans="1:50" s="5" customFormat="1" ht="25.5">
      <c r="A109" s="31"/>
      <c r="B109" s="31">
        <v>303</v>
      </c>
      <c r="C109" s="31" t="s">
        <v>84</v>
      </c>
      <c r="D109" s="32">
        <f>D110+D112</f>
        <v>0</v>
      </c>
      <c r="E109" s="32">
        <f aca="true" t="shared" si="18" ref="E109:AU109">E110+E112</f>
        <v>0</v>
      </c>
      <c r="F109" s="32">
        <f t="shared" si="18"/>
        <v>0</v>
      </c>
      <c r="G109" s="32">
        <f t="shared" si="18"/>
        <v>0</v>
      </c>
      <c r="H109" s="32">
        <f t="shared" si="18"/>
        <v>0</v>
      </c>
      <c r="I109" s="32">
        <f t="shared" si="18"/>
        <v>0</v>
      </c>
      <c r="J109" s="32">
        <f t="shared" si="18"/>
        <v>0</v>
      </c>
      <c r="K109" s="32">
        <f t="shared" si="18"/>
        <v>0</v>
      </c>
      <c r="L109" s="32">
        <f t="shared" si="18"/>
        <v>0</v>
      </c>
      <c r="M109" s="32">
        <f t="shared" si="18"/>
        <v>0</v>
      </c>
      <c r="N109" s="32">
        <f t="shared" si="18"/>
        <v>0</v>
      </c>
      <c r="O109" s="32">
        <f t="shared" si="18"/>
        <v>0</v>
      </c>
      <c r="P109" s="32">
        <f t="shared" si="18"/>
        <v>0</v>
      </c>
      <c r="Q109" s="32">
        <f t="shared" si="18"/>
        <v>0</v>
      </c>
      <c r="R109" s="32">
        <f t="shared" si="18"/>
        <v>0</v>
      </c>
      <c r="S109" s="32">
        <f t="shared" si="18"/>
        <v>0</v>
      </c>
      <c r="T109" s="32">
        <f t="shared" si="18"/>
        <v>0</v>
      </c>
      <c r="U109" s="32">
        <f t="shared" si="18"/>
        <v>0</v>
      </c>
      <c r="V109" s="32">
        <f t="shared" si="18"/>
        <v>0</v>
      </c>
      <c r="W109" s="32">
        <f t="shared" si="18"/>
        <v>0</v>
      </c>
      <c r="X109" s="32">
        <f t="shared" si="18"/>
        <v>0</v>
      </c>
      <c r="Y109" s="32">
        <f t="shared" si="18"/>
        <v>0</v>
      </c>
      <c r="Z109" s="32">
        <f t="shared" si="18"/>
        <v>0</v>
      </c>
      <c r="AA109" s="32">
        <f t="shared" si="18"/>
        <v>0</v>
      </c>
      <c r="AB109" s="32">
        <f t="shared" si="18"/>
        <v>0</v>
      </c>
      <c r="AC109" s="32">
        <f t="shared" si="18"/>
        <v>0</v>
      </c>
      <c r="AD109" s="32">
        <f t="shared" si="18"/>
        <v>0</v>
      </c>
      <c r="AE109" s="32">
        <f t="shared" si="18"/>
        <v>0</v>
      </c>
      <c r="AF109" s="32">
        <f t="shared" si="18"/>
        <v>0</v>
      </c>
      <c r="AG109" s="32">
        <f t="shared" si="18"/>
        <v>0</v>
      </c>
      <c r="AH109" s="32">
        <f t="shared" si="18"/>
        <v>0</v>
      </c>
      <c r="AI109" s="32">
        <f t="shared" si="18"/>
        <v>0</v>
      </c>
      <c r="AJ109" s="32">
        <f t="shared" si="18"/>
        <v>0</v>
      </c>
      <c r="AK109" s="32">
        <f t="shared" si="18"/>
        <v>0</v>
      </c>
      <c r="AL109" s="32">
        <f t="shared" si="18"/>
        <v>0</v>
      </c>
      <c r="AM109" s="32">
        <f t="shared" si="18"/>
        <v>0</v>
      </c>
      <c r="AN109" s="32">
        <f t="shared" si="18"/>
        <v>0</v>
      </c>
      <c r="AO109" s="32">
        <f t="shared" si="18"/>
        <v>0</v>
      </c>
      <c r="AP109" s="32">
        <f t="shared" si="18"/>
        <v>0</v>
      </c>
      <c r="AQ109" s="32">
        <f t="shared" si="18"/>
        <v>0</v>
      </c>
      <c r="AR109" s="32">
        <f t="shared" si="18"/>
        <v>0</v>
      </c>
      <c r="AS109" s="32">
        <f t="shared" si="18"/>
        <v>0</v>
      </c>
      <c r="AT109" s="32">
        <f t="shared" si="18"/>
        <v>0</v>
      </c>
      <c r="AU109" s="221">
        <f t="shared" si="18"/>
        <v>0</v>
      </c>
      <c r="AV109" s="219" t="s">
        <v>251</v>
      </c>
      <c r="AW109" s="47">
        <v>1</v>
      </c>
      <c r="AX109" s="42" t="s">
        <v>155</v>
      </c>
    </row>
    <row r="110" spans="1:50" s="5" customFormat="1" ht="22.5">
      <c r="A110" s="31"/>
      <c r="B110" s="31" t="s">
        <v>161</v>
      </c>
      <c r="C110" s="31" t="s">
        <v>162</v>
      </c>
      <c r="D110" s="32">
        <v>0</v>
      </c>
      <c r="E110" s="32">
        <f aca="true" t="shared" si="19" ref="E110:AU110">E111</f>
        <v>0</v>
      </c>
      <c r="F110" s="32">
        <f t="shared" si="19"/>
        <v>0</v>
      </c>
      <c r="G110" s="32">
        <f t="shared" si="19"/>
        <v>0</v>
      </c>
      <c r="H110" s="32">
        <f t="shared" si="19"/>
        <v>0</v>
      </c>
      <c r="I110" s="32">
        <f t="shared" si="19"/>
        <v>0</v>
      </c>
      <c r="J110" s="32">
        <f t="shared" si="19"/>
        <v>0</v>
      </c>
      <c r="K110" s="32">
        <f t="shared" si="19"/>
        <v>0</v>
      </c>
      <c r="L110" s="32">
        <f t="shared" si="19"/>
        <v>0</v>
      </c>
      <c r="M110" s="32">
        <f t="shared" si="19"/>
        <v>0</v>
      </c>
      <c r="N110" s="32">
        <f t="shared" si="19"/>
        <v>0</v>
      </c>
      <c r="O110" s="32">
        <f t="shared" si="19"/>
        <v>0</v>
      </c>
      <c r="P110" s="32">
        <f t="shared" si="19"/>
        <v>0</v>
      </c>
      <c r="Q110" s="32">
        <f t="shared" si="19"/>
        <v>0</v>
      </c>
      <c r="R110" s="32">
        <f t="shared" si="19"/>
        <v>0</v>
      </c>
      <c r="S110" s="32">
        <f t="shared" si="19"/>
        <v>0</v>
      </c>
      <c r="T110" s="32">
        <f t="shared" si="19"/>
        <v>0</v>
      </c>
      <c r="U110" s="32">
        <f t="shared" si="19"/>
        <v>0</v>
      </c>
      <c r="V110" s="32">
        <f t="shared" si="19"/>
        <v>0</v>
      </c>
      <c r="W110" s="32">
        <f t="shared" si="19"/>
        <v>0</v>
      </c>
      <c r="X110" s="32">
        <f t="shared" si="19"/>
        <v>0</v>
      </c>
      <c r="Y110" s="32">
        <f t="shared" si="19"/>
        <v>0</v>
      </c>
      <c r="Z110" s="32">
        <f t="shared" si="19"/>
        <v>0</v>
      </c>
      <c r="AA110" s="32">
        <f t="shared" si="19"/>
        <v>0</v>
      </c>
      <c r="AB110" s="32">
        <f t="shared" si="19"/>
        <v>0</v>
      </c>
      <c r="AC110" s="32">
        <f t="shared" si="19"/>
        <v>0</v>
      </c>
      <c r="AD110" s="32">
        <f t="shared" si="19"/>
        <v>0</v>
      </c>
      <c r="AE110" s="32">
        <f t="shared" si="19"/>
        <v>0</v>
      </c>
      <c r="AF110" s="32">
        <f t="shared" si="19"/>
        <v>0</v>
      </c>
      <c r="AG110" s="32">
        <f t="shared" si="19"/>
        <v>0</v>
      </c>
      <c r="AH110" s="32">
        <f t="shared" si="19"/>
        <v>0</v>
      </c>
      <c r="AI110" s="32">
        <f t="shared" si="19"/>
        <v>0</v>
      </c>
      <c r="AJ110" s="32">
        <f t="shared" si="19"/>
        <v>0</v>
      </c>
      <c r="AK110" s="32">
        <f t="shared" si="19"/>
        <v>0</v>
      </c>
      <c r="AL110" s="32">
        <f t="shared" si="19"/>
        <v>0</v>
      </c>
      <c r="AM110" s="32">
        <f t="shared" si="19"/>
        <v>0</v>
      </c>
      <c r="AN110" s="32">
        <f t="shared" si="19"/>
        <v>0</v>
      </c>
      <c r="AO110" s="32">
        <f t="shared" si="19"/>
        <v>0</v>
      </c>
      <c r="AP110" s="32">
        <f t="shared" si="19"/>
        <v>0</v>
      </c>
      <c r="AQ110" s="32">
        <f t="shared" si="19"/>
        <v>0</v>
      </c>
      <c r="AR110" s="32">
        <f t="shared" si="19"/>
        <v>0</v>
      </c>
      <c r="AS110" s="32">
        <f t="shared" si="19"/>
        <v>0</v>
      </c>
      <c r="AT110" s="32">
        <f t="shared" si="19"/>
        <v>0</v>
      </c>
      <c r="AU110" s="221">
        <f t="shared" si="19"/>
        <v>0</v>
      </c>
      <c r="AV110" s="219" t="s">
        <v>251</v>
      </c>
      <c r="AW110" s="8" t="s">
        <v>156</v>
      </c>
      <c r="AX110" s="48" t="s">
        <v>157</v>
      </c>
    </row>
    <row r="111" spans="1:50" s="5" customFormat="1" ht="38.25">
      <c r="A111" s="31"/>
      <c r="B111" s="31">
        <v>1</v>
      </c>
      <c r="C111" s="31" t="s">
        <v>190</v>
      </c>
      <c r="D111" s="32">
        <v>0</v>
      </c>
      <c r="E111" s="32"/>
      <c r="F111" s="32"/>
      <c r="G111" s="221"/>
      <c r="H111" s="221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221"/>
      <c r="AR111" s="32"/>
      <c r="AS111" s="32"/>
      <c r="AT111" s="32"/>
      <c r="AU111" s="221">
        <f t="shared" si="17"/>
        <v>0</v>
      </c>
      <c r="AV111" s="219" t="s">
        <v>251</v>
      </c>
      <c r="AW111" s="8">
        <v>118</v>
      </c>
      <c r="AX111" s="48" t="s">
        <v>373</v>
      </c>
    </row>
    <row r="112" spans="1:50" s="5" customFormat="1" ht="42.75" customHeight="1">
      <c r="A112" s="31"/>
      <c r="B112" s="31" t="s">
        <v>156</v>
      </c>
      <c r="C112" s="31" t="s">
        <v>163</v>
      </c>
      <c r="D112" s="32">
        <v>0</v>
      </c>
      <c r="E112" s="32"/>
      <c r="F112" s="32"/>
      <c r="G112" s="221"/>
      <c r="H112" s="221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221"/>
      <c r="AR112" s="32"/>
      <c r="AS112" s="32"/>
      <c r="AT112" s="32"/>
      <c r="AU112" s="221">
        <f t="shared" si="17"/>
        <v>0</v>
      </c>
      <c r="AV112" s="219" t="s">
        <v>251</v>
      </c>
      <c r="AW112" s="8">
        <v>999</v>
      </c>
      <c r="AX112" s="48" t="s">
        <v>374</v>
      </c>
    </row>
    <row r="113" spans="1:50" s="5" customFormat="1" ht="49.5">
      <c r="A113" s="31"/>
      <c r="B113" s="31">
        <v>305</v>
      </c>
      <c r="C113" s="31" t="s">
        <v>164</v>
      </c>
      <c r="D113" s="32">
        <f>D114+D115</f>
        <v>50000</v>
      </c>
      <c r="E113" s="32">
        <f aca="true" t="shared" si="20" ref="E113:AU113">E114+E115</f>
        <v>0</v>
      </c>
      <c r="F113" s="32">
        <f t="shared" si="20"/>
        <v>0</v>
      </c>
      <c r="G113" s="32">
        <f t="shared" si="20"/>
        <v>0</v>
      </c>
      <c r="H113" s="32">
        <f t="shared" si="20"/>
        <v>0</v>
      </c>
      <c r="I113" s="32">
        <f t="shared" si="20"/>
        <v>0</v>
      </c>
      <c r="J113" s="32">
        <f t="shared" si="20"/>
        <v>0</v>
      </c>
      <c r="K113" s="32">
        <f t="shared" si="20"/>
        <v>0</v>
      </c>
      <c r="L113" s="32">
        <f t="shared" si="20"/>
        <v>0</v>
      </c>
      <c r="M113" s="32">
        <f t="shared" si="20"/>
        <v>0</v>
      </c>
      <c r="N113" s="32">
        <f t="shared" si="20"/>
        <v>0</v>
      </c>
      <c r="O113" s="32">
        <f t="shared" si="20"/>
        <v>0</v>
      </c>
      <c r="P113" s="32">
        <f t="shared" si="20"/>
        <v>0</v>
      </c>
      <c r="Q113" s="32">
        <f t="shared" si="20"/>
        <v>0</v>
      </c>
      <c r="R113" s="32">
        <f t="shared" si="20"/>
        <v>0</v>
      </c>
      <c r="S113" s="32">
        <f t="shared" si="20"/>
        <v>0</v>
      </c>
      <c r="T113" s="32">
        <f t="shared" si="20"/>
        <v>0</v>
      </c>
      <c r="U113" s="32">
        <f t="shared" si="20"/>
        <v>0</v>
      </c>
      <c r="V113" s="32">
        <f t="shared" si="20"/>
        <v>0</v>
      </c>
      <c r="W113" s="32">
        <f t="shared" si="20"/>
        <v>0</v>
      </c>
      <c r="X113" s="32">
        <f t="shared" si="20"/>
        <v>0</v>
      </c>
      <c r="Y113" s="32">
        <f t="shared" si="20"/>
        <v>0</v>
      </c>
      <c r="Z113" s="32">
        <f t="shared" si="20"/>
        <v>0</v>
      </c>
      <c r="AA113" s="32">
        <f t="shared" si="20"/>
        <v>0</v>
      </c>
      <c r="AB113" s="32">
        <f t="shared" si="20"/>
        <v>0</v>
      </c>
      <c r="AC113" s="32">
        <f t="shared" si="20"/>
        <v>0</v>
      </c>
      <c r="AD113" s="32">
        <f t="shared" si="20"/>
        <v>0</v>
      </c>
      <c r="AE113" s="32">
        <f t="shared" si="20"/>
        <v>0</v>
      </c>
      <c r="AF113" s="32">
        <f t="shared" si="20"/>
        <v>0</v>
      </c>
      <c r="AG113" s="32">
        <f t="shared" si="20"/>
        <v>0</v>
      </c>
      <c r="AH113" s="32">
        <f t="shared" si="20"/>
        <v>0</v>
      </c>
      <c r="AI113" s="32">
        <f t="shared" si="20"/>
        <v>0</v>
      </c>
      <c r="AJ113" s="32">
        <f t="shared" si="20"/>
        <v>0</v>
      </c>
      <c r="AK113" s="32">
        <f t="shared" si="20"/>
        <v>0</v>
      </c>
      <c r="AL113" s="32">
        <f t="shared" si="20"/>
        <v>0</v>
      </c>
      <c r="AM113" s="32">
        <f t="shared" si="20"/>
        <v>0</v>
      </c>
      <c r="AN113" s="32">
        <f t="shared" si="20"/>
        <v>0</v>
      </c>
      <c r="AO113" s="32">
        <f t="shared" si="20"/>
        <v>0</v>
      </c>
      <c r="AP113" s="32">
        <f t="shared" si="20"/>
        <v>0</v>
      </c>
      <c r="AQ113" s="32">
        <f t="shared" si="20"/>
        <v>0</v>
      </c>
      <c r="AR113" s="32">
        <f t="shared" si="20"/>
        <v>0</v>
      </c>
      <c r="AS113" s="32">
        <f t="shared" si="20"/>
        <v>0</v>
      </c>
      <c r="AT113" s="32">
        <f t="shared" si="20"/>
        <v>0</v>
      </c>
      <c r="AU113" s="221">
        <f t="shared" si="20"/>
        <v>50000</v>
      </c>
      <c r="AV113" s="219" t="s">
        <v>251</v>
      </c>
      <c r="AW113" s="8">
        <v>1</v>
      </c>
      <c r="AX113" s="48" t="s">
        <v>375</v>
      </c>
    </row>
    <row r="114" spans="1:48" s="5" customFormat="1" ht="49.5">
      <c r="A114" s="31"/>
      <c r="B114" s="31">
        <v>1</v>
      </c>
      <c r="C114" s="31" t="s">
        <v>191</v>
      </c>
      <c r="D114" s="32">
        <v>45000</v>
      </c>
      <c r="E114" s="32"/>
      <c r="F114" s="32"/>
      <c r="G114" s="221"/>
      <c r="H114" s="221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221"/>
      <c r="AR114" s="32"/>
      <c r="AS114" s="32"/>
      <c r="AT114" s="32"/>
      <c r="AU114" s="221">
        <f t="shared" si="17"/>
        <v>45000</v>
      </c>
      <c r="AV114" s="219" t="s">
        <v>251</v>
      </c>
    </row>
    <row r="115" spans="1:50" s="5" customFormat="1" ht="42.75">
      <c r="A115" s="31"/>
      <c r="B115" s="31">
        <v>2</v>
      </c>
      <c r="C115" s="31" t="s">
        <v>264</v>
      </c>
      <c r="D115" s="32">
        <v>5000</v>
      </c>
      <c r="E115" s="32"/>
      <c r="F115" s="32"/>
      <c r="G115" s="221"/>
      <c r="H115" s="221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221"/>
      <c r="AR115" s="32"/>
      <c r="AS115" s="32"/>
      <c r="AT115" s="32"/>
      <c r="AU115" s="221">
        <f t="shared" si="17"/>
        <v>5000</v>
      </c>
      <c r="AV115" s="219" t="s">
        <v>251</v>
      </c>
      <c r="AW115" s="8"/>
      <c r="AX115" s="33" t="s">
        <v>82</v>
      </c>
    </row>
    <row r="116" spans="1:50" s="5" customFormat="1" ht="53.25">
      <c r="A116" s="225" t="s">
        <v>63</v>
      </c>
      <c r="B116" s="225"/>
      <c r="C116" s="225"/>
      <c r="D116" s="212">
        <f aca="true" t="shared" si="21" ref="D116:AT116">D113+D109+D107</f>
        <v>150000</v>
      </c>
      <c r="E116" s="212">
        <f t="shared" si="21"/>
        <v>0</v>
      </c>
      <c r="F116" s="212">
        <f t="shared" si="21"/>
        <v>0</v>
      </c>
      <c r="G116" s="212">
        <f t="shared" si="21"/>
        <v>0</v>
      </c>
      <c r="H116" s="212">
        <f t="shared" si="21"/>
        <v>0</v>
      </c>
      <c r="I116" s="212">
        <f t="shared" si="21"/>
        <v>0</v>
      </c>
      <c r="J116" s="212">
        <f t="shared" si="21"/>
        <v>0</v>
      </c>
      <c r="K116" s="212">
        <f t="shared" si="21"/>
        <v>0</v>
      </c>
      <c r="L116" s="212">
        <f t="shared" si="21"/>
        <v>0</v>
      </c>
      <c r="M116" s="212">
        <f t="shared" si="21"/>
        <v>0</v>
      </c>
      <c r="N116" s="212">
        <f t="shared" si="21"/>
        <v>0</v>
      </c>
      <c r="O116" s="212">
        <f t="shared" si="21"/>
        <v>0</v>
      </c>
      <c r="P116" s="212">
        <f t="shared" si="21"/>
        <v>0</v>
      </c>
      <c r="Q116" s="212">
        <f t="shared" si="21"/>
        <v>0</v>
      </c>
      <c r="R116" s="212">
        <f t="shared" si="21"/>
        <v>0</v>
      </c>
      <c r="S116" s="212">
        <f t="shared" si="21"/>
        <v>0</v>
      </c>
      <c r="T116" s="212">
        <f t="shared" si="21"/>
        <v>0</v>
      </c>
      <c r="U116" s="212">
        <f t="shared" si="21"/>
        <v>0</v>
      </c>
      <c r="V116" s="212">
        <f t="shared" si="21"/>
        <v>0</v>
      </c>
      <c r="W116" s="212">
        <f t="shared" si="21"/>
        <v>0</v>
      </c>
      <c r="X116" s="212">
        <f t="shared" si="21"/>
        <v>0</v>
      </c>
      <c r="Y116" s="212">
        <f t="shared" si="21"/>
        <v>0</v>
      </c>
      <c r="Z116" s="212">
        <f t="shared" si="21"/>
        <v>0</v>
      </c>
      <c r="AA116" s="212">
        <f t="shared" si="21"/>
        <v>0</v>
      </c>
      <c r="AB116" s="212">
        <f t="shared" si="21"/>
        <v>0</v>
      </c>
      <c r="AC116" s="212">
        <f t="shared" si="21"/>
        <v>0</v>
      </c>
      <c r="AD116" s="212">
        <f t="shared" si="21"/>
        <v>0</v>
      </c>
      <c r="AE116" s="212">
        <f t="shared" si="21"/>
        <v>0</v>
      </c>
      <c r="AF116" s="212">
        <f t="shared" si="21"/>
        <v>0</v>
      </c>
      <c r="AG116" s="212">
        <f t="shared" si="21"/>
        <v>0</v>
      </c>
      <c r="AH116" s="212">
        <f t="shared" si="21"/>
        <v>0</v>
      </c>
      <c r="AI116" s="212">
        <f t="shared" si="21"/>
        <v>0</v>
      </c>
      <c r="AJ116" s="212">
        <f t="shared" si="21"/>
        <v>0</v>
      </c>
      <c r="AK116" s="212">
        <f t="shared" si="21"/>
        <v>0</v>
      </c>
      <c r="AL116" s="212">
        <f t="shared" si="21"/>
        <v>0</v>
      </c>
      <c r="AM116" s="212">
        <f t="shared" si="21"/>
        <v>0</v>
      </c>
      <c r="AN116" s="212">
        <f t="shared" si="21"/>
        <v>0</v>
      </c>
      <c r="AO116" s="212">
        <f t="shared" si="21"/>
        <v>0</v>
      </c>
      <c r="AP116" s="212">
        <f t="shared" si="21"/>
        <v>0</v>
      </c>
      <c r="AQ116" s="212">
        <f t="shared" si="21"/>
        <v>0</v>
      </c>
      <c r="AR116" s="212">
        <f t="shared" si="21"/>
        <v>0</v>
      </c>
      <c r="AS116" s="212">
        <f t="shared" si="21"/>
        <v>0</v>
      </c>
      <c r="AT116" s="212">
        <f t="shared" si="21"/>
        <v>0</v>
      </c>
      <c r="AU116" s="222">
        <f>SUM(D116:AT116)</f>
        <v>150000</v>
      </c>
      <c r="AV116" s="219"/>
      <c r="AW116" s="8"/>
      <c r="AX116" s="33" t="s">
        <v>83</v>
      </c>
    </row>
    <row r="117" spans="1:50" s="5" customFormat="1" ht="72.75">
      <c r="A117" s="225" t="s">
        <v>32</v>
      </c>
      <c r="B117" s="225"/>
      <c r="C117" s="225"/>
      <c r="D117" s="32">
        <f aca="true" t="shared" si="22" ref="D117:AU117">D18+D21+D104+D116</f>
        <v>24591000</v>
      </c>
      <c r="E117" s="32">
        <f t="shared" si="22"/>
        <v>553500</v>
      </c>
      <c r="F117" s="32">
        <f t="shared" si="22"/>
        <v>350150</v>
      </c>
      <c r="G117" s="32">
        <f t="shared" si="22"/>
        <v>355350</v>
      </c>
      <c r="H117" s="32">
        <f t="shared" si="22"/>
        <v>353150</v>
      </c>
      <c r="I117" s="32">
        <f t="shared" si="22"/>
        <v>354150</v>
      </c>
      <c r="J117" s="32">
        <f t="shared" si="22"/>
        <v>345950</v>
      </c>
      <c r="K117" s="32">
        <f t="shared" si="22"/>
        <v>338240</v>
      </c>
      <c r="L117" s="32">
        <f t="shared" si="22"/>
        <v>337940</v>
      </c>
      <c r="M117" s="32">
        <f t="shared" si="22"/>
        <v>410340</v>
      </c>
      <c r="N117" s="32">
        <f t="shared" si="22"/>
        <v>339490</v>
      </c>
      <c r="O117" s="32">
        <f t="shared" si="22"/>
        <v>339490</v>
      </c>
      <c r="P117" s="32">
        <f t="shared" si="22"/>
        <v>483090</v>
      </c>
      <c r="Q117" s="32">
        <f t="shared" si="22"/>
        <v>435290</v>
      </c>
      <c r="R117" s="32">
        <f t="shared" si="22"/>
        <v>404840</v>
      </c>
      <c r="S117" s="32">
        <f t="shared" si="22"/>
        <v>392440</v>
      </c>
      <c r="T117" s="32">
        <f t="shared" si="22"/>
        <v>329040</v>
      </c>
      <c r="U117" s="32">
        <f t="shared" si="22"/>
        <v>338440</v>
      </c>
      <c r="V117" s="32">
        <f t="shared" si="22"/>
        <v>332540</v>
      </c>
      <c r="W117" s="32">
        <f t="shared" si="22"/>
        <v>327640</v>
      </c>
      <c r="X117" s="32">
        <f t="shared" si="22"/>
        <v>316440</v>
      </c>
      <c r="Y117" s="32">
        <f t="shared" si="22"/>
        <v>303390</v>
      </c>
      <c r="Z117" s="32">
        <f t="shared" si="22"/>
        <v>299490</v>
      </c>
      <c r="AA117" s="32">
        <f t="shared" si="22"/>
        <v>481390</v>
      </c>
      <c r="AB117" s="32">
        <f t="shared" si="22"/>
        <v>350140</v>
      </c>
      <c r="AC117" s="32">
        <f t="shared" si="22"/>
        <v>352040</v>
      </c>
      <c r="AD117" s="32">
        <f t="shared" si="22"/>
        <v>343040</v>
      </c>
      <c r="AE117" s="32">
        <f t="shared" si="22"/>
        <v>473540</v>
      </c>
      <c r="AF117" s="32">
        <f t="shared" si="22"/>
        <v>410040</v>
      </c>
      <c r="AG117" s="32">
        <f t="shared" si="22"/>
        <v>402740</v>
      </c>
      <c r="AH117" s="32">
        <f t="shared" si="22"/>
        <v>381640</v>
      </c>
      <c r="AI117" s="32">
        <f t="shared" si="22"/>
        <v>339940</v>
      </c>
      <c r="AJ117" s="32">
        <f t="shared" si="22"/>
        <v>362740</v>
      </c>
      <c r="AK117" s="32">
        <f t="shared" si="22"/>
        <v>342540</v>
      </c>
      <c r="AL117" s="32">
        <f t="shared" si="22"/>
        <v>339840</v>
      </c>
      <c r="AM117" s="32">
        <f t="shared" si="22"/>
        <v>341890</v>
      </c>
      <c r="AN117" s="32">
        <f t="shared" si="22"/>
        <v>256590</v>
      </c>
      <c r="AO117" s="32">
        <f t="shared" si="22"/>
        <v>238290</v>
      </c>
      <c r="AP117" s="32">
        <f t="shared" si="22"/>
        <v>237090</v>
      </c>
      <c r="AQ117" s="32">
        <f t="shared" si="22"/>
        <v>238080</v>
      </c>
      <c r="AR117" s="32">
        <f t="shared" si="22"/>
        <v>263080</v>
      </c>
      <c r="AS117" s="32">
        <f t="shared" si="22"/>
        <v>201180</v>
      </c>
      <c r="AT117" s="32">
        <f t="shared" si="22"/>
        <v>318780</v>
      </c>
      <c r="AU117" s="221">
        <f t="shared" si="22"/>
        <v>39326000</v>
      </c>
      <c r="AV117" s="219" t="s">
        <v>390</v>
      </c>
      <c r="AW117" s="8">
        <v>302</v>
      </c>
      <c r="AX117" s="33" t="s">
        <v>160</v>
      </c>
    </row>
    <row r="118" spans="1:50" s="5" customFormat="1" ht="25.5">
      <c r="A118" s="225" t="s">
        <v>165</v>
      </c>
      <c r="B118" s="225"/>
      <c r="C118" s="225"/>
      <c r="D118" s="225"/>
      <c r="E118" s="225"/>
      <c r="F118" s="225"/>
      <c r="G118" s="225"/>
      <c r="H118" s="8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221"/>
      <c r="AR118" s="32"/>
      <c r="AS118" s="32"/>
      <c r="AT118" s="32"/>
      <c r="AU118" s="221"/>
      <c r="AV118" s="219"/>
      <c r="AW118" s="44">
        <v>1</v>
      </c>
      <c r="AX118" s="44" t="s">
        <v>189</v>
      </c>
    </row>
    <row r="119" spans="1:50" s="5" customFormat="1" ht="15">
      <c r="A119" s="31">
        <v>26</v>
      </c>
      <c r="B119" s="225" t="s">
        <v>166</v>
      </c>
      <c r="C119" s="225"/>
      <c r="D119" s="32"/>
      <c r="E119" s="32"/>
      <c r="F119" s="32"/>
      <c r="G119" s="221"/>
      <c r="H119" s="22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221"/>
      <c r="AR119" s="32"/>
      <c r="AS119" s="32"/>
      <c r="AT119" s="32"/>
      <c r="AU119" s="221"/>
      <c r="AV119" s="219"/>
      <c r="AW119" s="15" t="s">
        <v>161</v>
      </c>
      <c r="AX119" s="33" t="s">
        <v>162</v>
      </c>
    </row>
    <row r="120" spans="1:50" s="5" customFormat="1" ht="25.5">
      <c r="A120" s="31">
        <v>2631</v>
      </c>
      <c r="B120" s="225" t="s">
        <v>167</v>
      </c>
      <c r="C120" s="225"/>
      <c r="D120" s="32"/>
      <c r="E120" s="32"/>
      <c r="F120" s="32"/>
      <c r="G120" s="221"/>
      <c r="H120" s="221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221"/>
      <c r="AR120" s="32"/>
      <c r="AS120" s="32"/>
      <c r="AT120" s="32"/>
      <c r="AU120" s="221"/>
      <c r="AV120" s="219"/>
      <c r="AW120" s="44">
        <v>1</v>
      </c>
      <c r="AX120" s="44" t="s">
        <v>190</v>
      </c>
    </row>
    <row r="121" spans="1:50" s="5" customFormat="1" ht="25.5">
      <c r="A121" s="31"/>
      <c r="B121" s="31">
        <v>313</v>
      </c>
      <c r="C121" s="31" t="s">
        <v>168</v>
      </c>
      <c r="D121" s="32">
        <v>0</v>
      </c>
      <c r="E121" s="32"/>
      <c r="F121" s="32"/>
      <c r="G121" s="221"/>
      <c r="H121" s="22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221"/>
      <c r="AR121" s="32"/>
      <c r="AS121" s="32"/>
      <c r="AT121" s="32"/>
      <c r="AU121" s="221">
        <f>SUM(AU122)</f>
        <v>0</v>
      </c>
      <c r="AV121" s="219" t="s">
        <v>251</v>
      </c>
      <c r="AW121" s="236" t="s">
        <v>156</v>
      </c>
      <c r="AX121" s="33" t="s">
        <v>163</v>
      </c>
    </row>
    <row r="122" spans="1:50" s="5" customFormat="1" ht="72" customHeight="1">
      <c r="A122" s="31"/>
      <c r="B122" s="31" t="s">
        <v>169</v>
      </c>
      <c r="C122" s="31" t="s">
        <v>170</v>
      </c>
      <c r="D122" s="32">
        <v>0</v>
      </c>
      <c r="E122" s="32"/>
      <c r="F122" s="32"/>
      <c r="G122" s="221"/>
      <c r="H122" s="221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221"/>
      <c r="AR122" s="32"/>
      <c r="AS122" s="32"/>
      <c r="AT122" s="32"/>
      <c r="AU122" s="221">
        <f>SUM(D122:AT122)</f>
        <v>0</v>
      </c>
      <c r="AV122" s="219" t="s">
        <v>251</v>
      </c>
      <c r="AW122" s="8">
        <v>305</v>
      </c>
      <c r="AX122" s="33" t="s">
        <v>164</v>
      </c>
    </row>
    <row r="123" spans="1:50" s="5" customFormat="1" ht="25.5">
      <c r="A123" s="225" t="s">
        <v>63</v>
      </c>
      <c r="B123" s="225"/>
      <c r="C123" s="225"/>
      <c r="D123" s="32">
        <f>D121</f>
        <v>0</v>
      </c>
      <c r="E123" s="32"/>
      <c r="F123" s="32"/>
      <c r="G123" s="221"/>
      <c r="H123" s="221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221"/>
      <c r="AR123" s="32"/>
      <c r="AS123" s="32"/>
      <c r="AT123" s="32"/>
      <c r="AU123" s="221">
        <f>SUM(D123:AT123)</f>
        <v>0</v>
      </c>
      <c r="AV123" s="219"/>
      <c r="AW123" s="44">
        <v>1</v>
      </c>
      <c r="AX123" s="44" t="s">
        <v>191</v>
      </c>
    </row>
    <row r="124" spans="1:50" s="5" customFormat="1" ht="72.75">
      <c r="A124" s="225" t="s">
        <v>85</v>
      </c>
      <c r="B124" s="225"/>
      <c r="C124" s="225"/>
      <c r="D124" s="32">
        <f aca="true" t="shared" si="23" ref="D124:AU124">D117+D123</f>
        <v>24591000</v>
      </c>
      <c r="E124" s="32">
        <f t="shared" si="23"/>
        <v>553500</v>
      </c>
      <c r="F124" s="32">
        <f t="shared" si="23"/>
        <v>350150</v>
      </c>
      <c r="G124" s="32">
        <f t="shared" si="23"/>
        <v>355350</v>
      </c>
      <c r="H124" s="32">
        <f t="shared" si="23"/>
        <v>353150</v>
      </c>
      <c r="I124" s="32">
        <f t="shared" si="23"/>
        <v>354150</v>
      </c>
      <c r="J124" s="32">
        <f t="shared" si="23"/>
        <v>345950</v>
      </c>
      <c r="K124" s="32">
        <f t="shared" si="23"/>
        <v>338240</v>
      </c>
      <c r="L124" s="32">
        <f t="shared" si="23"/>
        <v>337940</v>
      </c>
      <c r="M124" s="32">
        <f t="shared" si="23"/>
        <v>410340</v>
      </c>
      <c r="N124" s="32">
        <f t="shared" si="23"/>
        <v>339490</v>
      </c>
      <c r="O124" s="32">
        <f t="shared" si="23"/>
        <v>339490</v>
      </c>
      <c r="P124" s="32">
        <f t="shared" si="23"/>
        <v>483090</v>
      </c>
      <c r="Q124" s="32">
        <f t="shared" si="23"/>
        <v>435290</v>
      </c>
      <c r="R124" s="32">
        <f t="shared" si="23"/>
        <v>404840</v>
      </c>
      <c r="S124" s="32">
        <f t="shared" si="23"/>
        <v>392440</v>
      </c>
      <c r="T124" s="32">
        <f t="shared" si="23"/>
        <v>329040</v>
      </c>
      <c r="U124" s="32">
        <f t="shared" si="23"/>
        <v>338440</v>
      </c>
      <c r="V124" s="32">
        <f t="shared" si="23"/>
        <v>332540</v>
      </c>
      <c r="W124" s="32">
        <f t="shared" si="23"/>
        <v>327640</v>
      </c>
      <c r="X124" s="32">
        <f t="shared" si="23"/>
        <v>316440</v>
      </c>
      <c r="Y124" s="32">
        <f t="shared" si="23"/>
        <v>303390</v>
      </c>
      <c r="Z124" s="32">
        <f t="shared" si="23"/>
        <v>299490</v>
      </c>
      <c r="AA124" s="32">
        <f t="shared" si="23"/>
        <v>481390</v>
      </c>
      <c r="AB124" s="32">
        <f t="shared" si="23"/>
        <v>350140</v>
      </c>
      <c r="AC124" s="32">
        <f t="shared" si="23"/>
        <v>352040</v>
      </c>
      <c r="AD124" s="32">
        <f t="shared" si="23"/>
        <v>343040</v>
      </c>
      <c r="AE124" s="32">
        <f t="shared" si="23"/>
        <v>473540</v>
      </c>
      <c r="AF124" s="32">
        <f t="shared" si="23"/>
        <v>410040</v>
      </c>
      <c r="AG124" s="32">
        <f t="shared" si="23"/>
        <v>402740</v>
      </c>
      <c r="AH124" s="32">
        <f t="shared" si="23"/>
        <v>381640</v>
      </c>
      <c r="AI124" s="32">
        <f t="shared" si="23"/>
        <v>339940</v>
      </c>
      <c r="AJ124" s="32">
        <f t="shared" si="23"/>
        <v>362740</v>
      </c>
      <c r="AK124" s="32">
        <f t="shared" si="23"/>
        <v>342540</v>
      </c>
      <c r="AL124" s="32">
        <f t="shared" si="23"/>
        <v>339840</v>
      </c>
      <c r="AM124" s="32">
        <f t="shared" si="23"/>
        <v>341890</v>
      </c>
      <c r="AN124" s="32">
        <f t="shared" si="23"/>
        <v>256590</v>
      </c>
      <c r="AO124" s="32">
        <f t="shared" si="23"/>
        <v>238290</v>
      </c>
      <c r="AP124" s="32">
        <f t="shared" si="23"/>
        <v>237090</v>
      </c>
      <c r="AQ124" s="32">
        <f t="shared" si="23"/>
        <v>238080</v>
      </c>
      <c r="AR124" s="32">
        <f t="shared" si="23"/>
        <v>263080</v>
      </c>
      <c r="AS124" s="32">
        <f t="shared" si="23"/>
        <v>201180</v>
      </c>
      <c r="AT124" s="32">
        <f t="shared" si="23"/>
        <v>318780</v>
      </c>
      <c r="AU124" s="221">
        <f t="shared" si="23"/>
        <v>39326000</v>
      </c>
      <c r="AV124" s="219"/>
      <c r="AW124" s="44">
        <v>2</v>
      </c>
      <c r="AX124" s="44" t="s">
        <v>264</v>
      </c>
    </row>
    <row r="125" spans="49:50" ht="15.75">
      <c r="AW125" s="3"/>
      <c r="AX125" s="3"/>
    </row>
    <row r="126" spans="49:50" ht="15.75">
      <c r="AW126" s="3"/>
      <c r="AX126" s="3"/>
    </row>
    <row r="127" spans="49:50" ht="15.75">
      <c r="AW127" s="3"/>
      <c r="AX127" s="3"/>
    </row>
    <row r="128" spans="3:50" ht="36.75">
      <c r="C128" s="39"/>
      <c r="AV128" s="34"/>
      <c r="AW128" s="7" t="s">
        <v>45</v>
      </c>
      <c r="AX128" s="1" t="s">
        <v>46</v>
      </c>
    </row>
    <row r="129" spans="49:50" ht="15.75">
      <c r="AW129" s="50"/>
      <c r="AX129" s="49" t="s">
        <v>166</v>
      </c>
    </row>
    <row r="130" spans="49:50" ht="15.75">
      <c r="AW130" s="50"/>
      <c r="AX130" s="33" t="s">
        <v>167</v>
      </c>
    </row>
    <row r="131" spans="49:50" ht="15.75">
      <c r="AW131" s="8">
        <v>313</v>
      </c>
      <c r="AX131" s="33" t="s">
        <v>168</v>
      </c>
    </row>
    <row r="132" spans="49:50" ht="15.75">
      <c r="AW132" s="15" t="s">
        <v>169</v>
      </c>
      <c r="AX132" s="33" t="s">
        <v>170</v>
      </c>
    </row>
    <row r="133" spans="49:50" ht="15.75">
      <c r="AW133" s="3"/>
      <c r="AX133" s="3"/>
    </row>
    <row r="134" spans="49:50" ht="15.75">
      <c r="AW134" s="3"/>
      <c r="AX134" s="3"/>
    </row>
  </sheetData>
  <sheetProtection/>
  <mergeCells count="14">
    <mergeCell ref="A118:G118"/>
    <mergeCell ref="B120:C120"/>
    <mergeCell ref="B119:C119"/>
    <mergeCell ref="B19:C19"/>
    <mergeCell ref="A123:C123"/>
    <mergeCell ref="A124:C124"/>
    <mergeCell ref="A1:C1"/>
    <mergeCell ref="A21:C21"/>
    <mergeCell ref="A104:C104"/>
    <mergeCell ref="A116:C116"/>
    <mergeCell ref="A117:C117"/>
    <mergeCell ref="B4:C4"/>
    <mergeCell ref="B3:C3"/>
    <mergeCell ref="A18:C18"/>
  </mergeCells>
  <printOptions horizontalCentered="1"/>
  <pageMargins left="0" right="0" top="0.7874015748031497" bottom="0.35433070866141736" header="0.1968503937007874" footer="0.15748031496062992"/>
  <pageSetup horizontalDpi="300" verticalDpi="300" orientation="landscape" paperSize="9" scale="75" r:id="rId1"/>
  <headerFooter alignWithMargins="0">
    <oddHeader>&amp;C&amp;"Arial,غامق"&amp;12بيان النفقات الجارية لمديريات التربية والتعليم للعام 2023
&amp;R
الفصل : 2501 وزارة التربية والتعليم
البرنامج :4401- الادارة والخدمات المساندة</oddHeader>
    <oddFooter>&amp;LForm# QF 27-56 rev.a</oddFooter>
  </headerFooter>
  <ignoredErrors>
    <ignoredError sqref="B122 B103 B99 B1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W51"/>
  <sheetViews>
    <sheetView rightToLeft="1" zoomScale="130" zoomScaleNormal="130" zoomScalePageLayoutView="0" workbookViewId="0" topLeftCell="D46">
      <selection activeCell="W6" sqref="W6"/>
    </sheetView>
  </sheetViews>
  <sheetFormatPr defaultColWidth="9.140625" defaultRowHeight="12.75"/>
  <cols>
    <col min="1" max="1" width="5.8515625" style="89" hidden="1" customWidth="1"/>
    <col min="2" max="2" width="5.28125" style="89" bestFit="1" customWidth="1"/>
    <col min="3" max="3" width="14.00390625" style="89" customWidth="1"/>
    <col min="4" max="47" width="3.00390625" style="10" customWidth="1"/>
    <col min="48" max="48" width="5.140625" style="10" bestFit="1" customWidth="1"/>
    <col min="49" max="49" width="13.7109375" style="10" bestFit="1" customWidth="1"/>
    <col min="50" max="16384" width="9.140625" style="10" customWidth="1"/>
  </cols>
  <sheetData>
    <row r="1" spans="1:3" ht="15.75" customHeight="1">
      <c r="A1" s="189" t="s">
        <v>33</v>
      </c>
      <c r="B1" s="189"/>
      <c r="C1" s="189"/>
    </row>
    <row r="2" spans="1:48" s="86" customFormat="1" ht="87" customHeight="1">
      <c r="A2" s="84" t="s">
        <v>44</v>
      </c>
      <c r="B2" s="84" t="s">
        <v>45</v>
      </c>
      <c r="C2" s="85" t="s">
        <v>46</v>
      </c>
      <c r="D2" s="84" t="s">
        <v>118</v>
      </c>
      <c r="E2" s="84" t="s">
        <v>174</v>
      </c>
      <c r="F2" s="84" t="s">
        <v>175</v>
      </c>
      <c r="G2" s="84" t="s">
        <v>176</v>
      </c>
      <c r="H2" s="84" t="s">
        <v>177</v>
      </c>
      <c r="I2" s="84" t="s">
        <v>178</v>
      </c>
      <c r="J2" s="84" t="s">
        <v>119</v>
      </c>
      <c r="K2" s="84" t="s">
        <v>120</v>
      </c>
      <c r="L2" s="84" t="s">
        <v>121</v>
      </c>
      <c r="M2" s="84" t="s">
        <v>122</v>
      </c>
      <c r="N2" s="84" t="s">
        <v>123</v>
      </c>
      <c r="O2" s="84" t="s">
        <v>124</v>
      </c>
      <c r="P2" s="84" t="s">
        <v>125</v>
      </c>
      <c r="Q2" s="84" t="s">
        <v>126</v>
      </c>
      <c r="R2" s="84" t="s">
        <v>179</v>
      </c>
      <c r="S2" s="84" t="s">
        <v>180</v>
      </c>
      <c r="T2" s="84" t="s">
        <v>181</v>
      </c>
      <c r="U2" s="84" t="s">
        <v>182</v>
      </c>
      <c r="V2" s="84" t="s">
        <v>183</v>
      </c>
      <c r="W2" s="84" t="s">
        <v>184</v>
      </c>
      <c r="X2" s="84" t="s">
        <v>185</v>
      </c>
      <c r="Y2" s="84" t="s">
        <v>127</v>
      </c>
      <c r="Z2" s="84" t="s">
        <v>128</v>
      </c>
      <c r="AA2" s="84" t="s">
        <v>129</v>
      </c>
      <c r="AB2" s="84" t="s">
        <v>130</v>
      </c>
      <c r="AC2" s="84" t="s">
        <v>131</v>
      </c>
      <c r="AD2" s="84" t="s">
        <v>132</v>
      </c>
      <c r="AE2" s="84" t="s">
        <v>133</v>
      </c>
      <c r="AF2" s="84" t="s">
        <v>134</v>
      </c>
      <c r="AG2" s="84" t="s">
        <v>135</v>
      </c>
      <c r="AH2" s="84" t="s">
        <v>136</v>
      </c>
      <c r="AI2" s="84" t="s">
        <v>137</v>
      </c>
      <c r="AJ2" s="84" t="s">
        <v>138</v>
      </c>
      <c r="AK2" s="84" t="s">
        <v>139</v>
      </c>
      <c r="AL2" s="84" t="s">
        <v>140</v>
      </c>
      <c r="AM2" s="84" t="s">
        <v>141</v>
      </c>
      <c r="AN2" s="84" t="s">
        <v>142</v>
      </c>
      <c r="AO2" s="84" t="s">
        <v>143</v>
      </c>
      <c r="AP2" s="84" t="s">
        <v>144</v>
      </c>
      <c r="AQ2" s="84" t="s">
        <v>145</v>
      </c>
      <c r="AR2" s="84" t="s">
        <v>146</v>
      </c>
      <c r="AS2" s="84" t="s">
        <v>147</v>
      </c>
      <c r="AT2" s="84" t="s">
        <v>148</v>
      </c>
      <c r="AU2" s="84" t="s">
        <v>63</v>
      </c>
      <c r="AV2" s="84" t="s">
        <v>149</v>
      </c>
    </row>
    <row r="3" spans="1:48" ht="12.75">
      <c r="A3" s="11">
        <v>21</v>
      </c>
      <c r="B3" s="190"/>
      <c r="C3" s="191" t="s">
        <v>47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13"/>
      <c r="AT3" s="13"/>
      <c r="AU3" s="13"/>
      <c r="AV3" s="13"/>
    </row>
    <row r="4" spans="1:48" s="12" customFormat="1" ht="12.75" customHeight="1">
      <c r="A4" s="8">
        <v>2111</v>
      </c>
      <c r="B4" s="237"/>
      <c r="C4" s="238" t="s">
        <v>48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40"/>
      <c r="AT4" s="240"/>
      <c r="AU4" s="240"/>
      <c r="AV4" s="240"/>
    </row>
    <row r="5" spans="1:48" s="12" customFormat="1" ht="67.5" customHeight="1">
      <c r="A5" s="8"/>
      <c r="B5" s="216">
        <v>101</v>
      </c>
      <c r="C5" s="30" t="s">
        <v>49</v>
      </c>
      <c r="D5" s="170">
        <v>0</v>
      </c>
      <c r="E5" s="170">
        <v>6500</v>
      </c>
      <c r="F5" s="170">
        <v>4500</v>
      </c>
      <c r="G5" s="170">
        <v>5000</v>
      </c>
      <c r="H5" s="170">
        <v>4500</v>
      </c>
      <c r="I5" s="170">
        <v>5000</v>
      </c>
      <c r="J5" s="170">
        <v>5000</v>
      </c>
      <c r="K5" s="170">
        <v>5000</v>
      </c>
      <c r="L5" s="170">
        <v>5000</v>
      </c>
      <c r="M5" s="170">
        <v>11000</v>
      </c>
      <c r="N5" s="170">
        <v>11000</v>
      </c>
      <c r="O5" s="170">
        <v>11000</v>
      </c>
      <c r="P5" s="170">
        <v>11000</v>
      </c>
      <c r="Q5" s="170">
        <v>11000</v>
      </c>
      <c r="R5" s="170">
        <v>11000</v>
      </c>
      <c r="S5" s="170">
        <v>11000</v>
      </c>
      <c r="T5" s="170">
        <v>9000</v>
      </c>
      <c r="U5" s="170">
        <v>9000</v>
      </c>
      <c r="V5" s="170">
        <v>9000</v>
      </c>
      <c r="W5" s="170">
        <v>9000</v>
      </c>
      <c r="X5" s="170">
        <v>9000</v>
      </c>
      <c r="Y5" s="170">
        <v>9000</v>
      </c>
      <c r="Z5" s="170">
        <v>9000</v>
      </c>
      <c r="AA5" s="170">
        <v>6500</v>
      </c>
      <c r="AB5" s="170">
        <v>6500</v>
      </c>
      <c r="AC5" s="170">
        <v>6500</v>
      </c>
      <c r="AD5" s="170">
        <v>6500</v>
      </c>
      <c r="AE5" s="170">
        <v>8500</v>
      </c>
      <c r="AF5" s="170">
        <v>6500</v>
      </c>
      <c r="AG5" s="170">
        <v>6500</v>
      </c>
      <c r="AH5" s="170">
        <v>1000</v>
      </c>
      <c r="AI5" s="170">
        <v>1000</v>
      </c>
      <c r="AJ5" s="170">
        <v>2000</v>
      </c>
      <c r="AK5" s="170">
        <v>1000</v>
      </c>
      <c r="AL5" s="170">
        <v>1000</v>
      </c>
      <c r="AM5" s="170">
        <v>1000</v>
      </c>
      <c r="AN5" s="170">
        <v>1000</v>
      </c>
      <c r="AO5" s="170">
        <v>1000</v>
      </c>
      <c r="AP5" s="170">
        <v>1000</v>
      </c>
      <c r="AQ5" s="170">
        <v>1000</v>
      </c>
      <c r="AR5" s="170">
        <v>500</v>
      </c>
      <c r="AS5" s="170">
        <v>500</v>
      </c>
      <c r="AT5" s="170">
        <v>10000</v>
      </c>
      <c r="AU5" s="170">
        <f aca="true" t="shared" si="0" ref="AU5:AU10">SUM(D5:AT5)</f>
        <v>250000</v>
      </c>
      <c r="AV5" s="170" t="s">
        <v>251</v>
      </c>
    </row>
    <row r="6" spans="1:48" s="12" customFormat="1" ht="78" customHeight="1">
      <c r="A6" s="241"/>
      <c r="B6" s="31">
        <v>102</v>
      </c>
      <c r="C6" s="30" t="s">
        <v>50</v>
      </c>
      <c r="D6" s="170">
        <v>0</v>
      </c>
      <c r="E6" s="170">
        <v>160000</v>
      </c>
      <c r="F6" s="170">
        <v>145000</v>
      </c>
      <c r="G6" s="170">
        <v>95000</v>
      </c>
      <c r="H6" s="170">
        <v>95000</v>
      </c>
      <c r="I6" s="170">
        <v>115000</v>
      </c>
      <c r="J6" s="170">
        <v>115000</v>
      </c>
      <c r="K6" s="170">
        <v>115000</v>
      </c>
      <c r="L6" s="170">
        <v>115000</v>
      </c>
      <c r="M6" s="170">
        <v>470000</v>
      </c>
      <c r="N6" s="170">
        <v>440000</v>
      </c>
      <c r="O6" s="170">
        <v>440000</v>
      </c>
      <c r="P6" s="170">
        <v>195000</v>
      </c>
      <c r="Q6" s="170">
        <v>152000</v>
      </c>
      <c r="R6" s="170">
        <v>62000</v>
      </c>
      <c r="S6" s="170">
        <v>62000</v>
      </c>
      <c r="T6" s="170">
        <v>62000</v>
      </c>
      <c r="U6" s="170">
        <v>42000</v>
      </c>
      <c r="V6" s="170">
        <v>32000</v>
      </c>
      <c r="W6" s="170">
        <v>22000</v>
      </c>
      <c r="X6" s="170">
        <v>22000</v>
      </c>
      <c r="Y6" s="170">
        <v>22000</v>
      </c>
      <c r="Z6" s="170">
        <v>17000</v>
      </c>
      <c r="AA6" s="170">
        <v>66000</v>
      </c>
      <c r="AB6" s="170">
        <v>46000</v>
      </c>
      <c r="AC6" s="170">
        <v>51000</v>
      </c>
      <c r="AD6" s="170">
        <v>50000</v>
      </c>
      <c r="AE6" s="170">
        <v>165000</v>
      </c>
      <c r="AF6" s="170">
        <v>125000</v>
      </c>
      <c r="AG6" s="170">
        <v>125000</v>
      </c>
      <c r="AH6" s="170">
        <v>105000</v>
      </c>
      <c r="AI6" s="170">
        <v>70000</v>
      </c>
      <c r="AJ6" s="170">
        <v>70000</v>
      </c>
      <c r="AK6" s="170">
        <v>50000</v>
      </c>
      <c r="AL6" s="170">
        <v>50000</v>
      </c>
      <c r="AM6" s="170">
        <v>50000</v>
      </c>
      <c r="AN6" s="170">
        <v>65000</v>
      </c>
      <c r="AO6" s="170">
        <v>55000</v>
      </c>
      <c r="AP6" s="170">
        <v>55000</v>
      </c>
      <c r="AQ6" s="170">
        <v>45000</v>
      </c>
      <c r="AR6" s="170">
        <v>75000</v>
      </c>
      <c r="AS6" s="170">
        <v>60000</v>
      </c>
      <c r="AT6" s="170">
        <v>115000</v>
      </c>
      <c r="AU6" s="170">
        <f t="shared" si="0"/>
        <v>4488000</v>
      </c>
      <c r="AV6" s="170" t="s">
        <v>251</v>
      </c>
    </row>
    <row r="7" spans="1:49" s="12" customFormat="1" ht="86.25" customHeight="1">
      <c r="A7" s="241"/>
      <c r="B7" s="31">
        <v>105</v>
      </c>
      <c r="C7" s="30" t="s">
        <v>51</v>
      </c>
      <c r="D7" s="170">
        <v>0</v>
      </c>
      <c r="E7" s="170">
        <v>115000</v>
      </c>
      <c r="F7" s="170">
        <v>115000</v>
      </c>
      <c r="G7" s="170">
        <v>115000</v>
      </c>
      <c r="H7" s="170">
        <v>115000</v>
      </c>
      <c r="I7" s="170">
        <v>90000</v>
      </c>
      <c r="J7" s="170">
        <v>90000</v>
      </c>
      <c r="K7" s="170">
        <v>90000</v>
      </c>
      <c r="L7" s="170">
        <v>90000</v>
      </c>
      <c r="M7" s="170">
        <v>330000</v>
      </c>
      <c r="N7" s="170">
        <v>330000</v>
      </c>
      <c r="O7" s="170">
        <v>330000</v>
      </c>
      <c r="P7" s="170">
        <v>92000</v>
      </c>
      <c r="Q7" s="170">
        <v>83000</v>
      </c>
      <c r="R7" s="170">
        <v>83000</v>
      </c>
      <c r="S7" s="170">
        <v>83000</v>
      </c>
      <c r="T7" s="170">
        <v>83000</v>
      </c>
      <c r="U7" s="170">
        <v>83000</v>
      </c>
      <c r="V7" s="170">
        <v>83000</v>
      </c>
      <c r="W7" s="170">
        <v>83000</v>
      </c>
      <c r="X7" s="170">
        <v>83000</v>
      </c>
      <c r="Y7" s="170">
        <v>83000</v>
      </c>
      <c r="Z7" s="170">
        <v>83000</v>
      </c>
      <c r="AA7" s="170">
        <v>83000</v>
      </c>
      <c r="AB7" s="170">
        <v>83000</v>
      </c>
      <c r="AC7" s="170">
        <v>55000</v>
      </c>
      <c r="AD7" s="170">
        <v>55000</v>
      </c>
      <c r="AE7" s="170">
        <v>82000</v>
      </c>
      <c r="AF7" s="170">
        <v>82000</v>
      </c>
      <c r="AG7" s="170">
        <v>82000</v>
      </c>
      <c r="AH7" s="170">
        <v>82000</v>
      </c>
      <c r="AI7" s="170">
        <v>36000</v>
      </c>
      <c r="AJ7" s="170">
        <v>36000</v>
      </c>
      <c r="AK7" s="170">
        <v>32000</v>
      </c>
      <c r="AL7" s="170">
        <v>32000</v>
      </c>
      <c r="AM7" s="170">
        <v>31000</v>
      </c>
      <c r="AN7" s="170">
        <v>31000</v>
      </c>
      <c r="AO7" s="170">
        <v>31000</v>
      </c>
      <c r="AP7" s="170">
        <v>31000</v>
      </c>
      <c r="AQ7" s="170">
        <v>31000</v>
      </c>
      <c r="AR7" s="170">
        <v>31000</v>
      </c>
      <c r="AS7" s="170">
        <v>17000</v>
      </c>
      <c r="AT7" s="170">
        <v>25000</v>
      </c>
      <c r="AU7" s="170">
        <f t="shared" si="0"/>
        <v>3700000</v>
      </c>
      <c r="AV7" s="170" t="s">
        <v>251</v>
      </c>
      <c r="AW7" s="36"/>
    </row>
    <row r="8" spans="1:48" s="12" customFormat="1" ht="52.5" customHeight="1">
      <c r="A8" s="241"/>
      <c r="B8" s="31">
        <v>106</v>
      </c>
      <c r="C8" s="30" t="s">
        <v>86</v>
      </c>
      <c r="D8" s="170">
        <v>0</v>
      </c>
      <c r="E8" s="170">
        <v>10000</v>
      </c>
      <c r="F8" s="170">
        <v>10000</v>
      </c>
      <c r="G8" s="170">
        <v>9000</v>
      </c>
      <c r="H8" s="170">
        <v>9000</v>
      </c>
      <c r="I8" s="170">
        <v>9000</v>
      </c>
      <c r="J8" s="170">
        <v>7000</v>
      </c>
      <c r="K8" s="170">
        <v>7000</v>
      </c>
      <c r="L8" s="170">
        <v>7000</v>
      </c>
      <c r="M8" s="170">
        <v>10000</v>
      </c>
      <c r="N8" s="170">
        <v>10000</v>
      </c>
      <c r="O8" s="170">
        <v>10000</v>
      </c>
      <c r="P8" s="170">
        <v>9000</v>
      </c>
      <c r="Q8" s="170">
        <v>9000</v>
      </c>
      <c r="R8" s="170">
        <v>9000</v>
      </c>
      <c r="S8" s="170">
        <v>9000</v>
      </c>
      <c r="T8" s="170">
        <v>9000</v>
      </c>
      <c r="U8" s="170">
        <v>9000</v>
      </c>
      <c r="V8" s="170">
        <v>9000</v>
      </c>
      <c r="W8" s="170">
        <v>7000</v>
      </c>
      <c r="X8" s="170">
        <v>7000</v>
      </c>
      <c r="Y8" s="170">
        <v>7000</v>
      </c>
      <c r="Z8" s="170">
        <v>8000</v>
      </c>
      <c r="AA8" s="170">
        <v>4500</v>
      </c>
      <c r="AB8" s="170">
        <v>3500</v>
      </c>
      <c r="AC8" s="170">
        <v>3500</v>
      </c>
      <c r="AD8" s="170">
        <v>3500</v>
      </c>
      <c r="AE8" s="170">
        <v>5500</v>
      </c>
      <c r="AF8" s="170">
        <v>5500</v>
      </c>
      <c r="AG8" s="170">
        <v>5500</v>
      </c>
      <c r="AH8" s="170">
        <v>5500</v>
      </c>
      <c r="AI8" s="170">
        <v>4500</v>
      </c>
      <c r="AJ8" s="170">
        <v>5500</v>
      </c>
      <c r="AK8" s="170">
        <v>4500</v>
      </c>
      <c r="AL8" s="170">
        <v>4500</v>
      </c>
      <c r="AM8" s="170">
        <v>4000</v>
      </c>
      <c r="AN8" s="170">
        <v>3000</v>
      </c>
      <c r="AO8" s="170">
        <v>1000</v>
      </c>
      <c r="AP8" s="170">
        <v>1000</v>
      </c>
      <c r="AQ8" s="170">
        <v>1000</v>
      </c>
      <c r="AR8" s="170">
        <v>1000</v>
      </c>
      <c r="AS8" s="170">
        <v>500</v>
      </c>
      <c r="AT8" s="170">
        <v>2500</v>
      </c>
      <c r="AU8" s="170">
        <f t="shared" si="0"/>
        <v>260000</v>
      </c>
      <c r="AV8" s="170" t="s">
        <v>251</v>
      </c>
    </row>
    <row r="9" spans="1:48" s="12" customFormat="1" ht="66.75" customHeight="1">
      <c r="A9" s="241"/>
      <c r="B9" s="31">
        <v>110</v>
      </c>
      <c r="C9" s="30" t="s">
        <v>87</v>
      </c>
      <c r="D9" s="242">
        <v>15000</v>
      </c>
      <c r="E9" s="242">
        <v>10000</v>
      </c>
      <c r="F9" s="242">
        <v>10000</v>
      </c>
      <c r="G9" s="242">
        <v>10000</v>
      </c>
      <c r="H9" s="242">
        <v>10000</v>
      </c>
      <c r="I9" s="242">
        <v>10000</v>
      </c>
      <c r="J9" s="242">
        <v>10000</v>
      </c>
      <c r="K9" s="242">
        <v>10000</v>
      </c>
      <c r="L9" s="242">
        <v>10000</v>
      </c>
      <c r="M9" s="242">
        <v>10000</v>
      </c>
      <c r="N9" s="242">
        <v>9000</v>
      </c>
      <c r="O9" s="242">
        <v>9000</v>
      </c>
      <c r="P9" s="242">
        <v>20000</v>
      </c>
      <c r="Q9" s="242">
        <v>30000</v>
      </c>
      <c r="R9" s="242">
        <v>15000</v>
      </c>
      <c r="S9" s="242">
        <v>15000</v>
      </c>
      <c r="T9" s="242">
        <v>10000</v>
      </c>
      <c r="U9" s="242">
        <v>12000</v>
      </c>
      <c r="V9" s="242">
        <v>15000</v>
      </c>
      <c r="W9" s="242">
        <v>10000</v>
      </c>
      <c r="X9" s="242">
        <v>10000</v>
      </c>
      <c r="Y9" s="242">
        <v>10000</v>
      </c>
      <c r="Z9" s="242">
        <v>10000</v>
      </c>
      <c r="AA9" s="242">
        <v>20000</v>
      </c>
      <c r="AB9" s="242">
        <v>10000</v>
      </c>
      <c r="AC9" s="242">
        <v>10000</v>
      </c>
      <c r="AD9" s="242">
        <v>10000</v>
      </c>
      <c r="AE9" s="242">
        <v>25000</v>
      </c>
      <c r="AF9" s="242">
        <v>20000</v>
      </c>
      <c r="AG9" s="242">
        <v>15000</v>
      </c>
      <c r="AH9" s="242">
        <v>15000</v>
      </c>
      <c r="AI9" s="242">
        <v>10000</v>
      </c>
      <c r="AJ9" s="242">
        <v>10000</v>
      </c>
      <c r="AK9" s="242">
        <v>5000</v>
      </c>
      <c r="AL9" s="242">
        <v>5000</v>
      </c>
      <c r="AM9" s="242">
        <v>5000</v>
      </c>
      <c r="AN9" s="242">
        <v>10000</v>
      </c>
      <c r="AO9" s="242">
        <v>5000</v>
      </c>
      <c r="AP9" s="242">
        <v>5000</v>
      </c>
      <c r="AQ9" s="242">
        <v>5000</v>
      </c>
      <c r="AR9" s="242">
        <v>20000</v>
      </c>
      <c r="AS9" s="242">
        <v>15000</v>
      </c>
      <c r="AT9" s="242">
        <v>0</v>
      </c>
      <c r="AU9" s="242">
        <f t="shared" si="0"/>
        <v>500000</v>
      </c>
      <c r="AV9" s="170" t="s">
        <v>251</v>
      </c>
    </row>
    <row r="10" spans="1:48" s="12" customFormat="1" ht="67.5" customHeight="1">
      <c r="A10" s="241"/>
      <c r="B10" s="31">
        <v>111</v>
      </c>
      <c r="C10" s="30" t="s">
        <v>54</v>
      </c>
      <c r="D10" s="242">
        <v>10000000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2">
        <v>0</v>
      </c>
      <c r="AA10" s="242">
        <v>0</v>
      </c>
      <c r="AB10" s="242">
        <v>0</v>
      </c>
      <c r="AC10" s="242">
        <v>0</v>
      </c>
      <c r="AD10" s="242">
        <v>0</v>
      </c>
      <c r="AE10" s="242">
        <v>0</v>
      </c>
      <c r="AF10" s="242">
        <v>0</v>
      </c>
      <c r="AG10" s="242">
        <v>0</v>
      </c>
      <c r="AH10" s="242">
        <v>0</v>
      </c>
      <c r="AI10" s="242">
        <v>0</v>
      </c>
      <c r="AJ10" s="242">
        <v>0</v>
      </c>
      <c r="AK10" s="242">
        <v>0</v>
      </c>
      <c r="AL10" s="242">
        <v>0</v>
      </c>
      <c r="AM10" s="242">
        <v>0</v>
      </c>
      <c r="AN10" s="242">
        <v>0</v>
      </c>
      <c r="AO10" s="242">
        <v>0</v>
      </c>
      <c r="AP10" s="242">
        <v>0</v>
      </c>
      <c r="AQ10" s="242">
        <v>0</v>
      </c>
      <c r="AR10" s="242">
        <v>0</v>
      </c>
      <c r="AS10" s="242">
        <v>0</v>
      </c>
      <c r="AT10" s="242">
        <v>0</v>
      </c>
      <c r="AU10" s="242">
        <f t="shared" si="0"/>
        <v>10000000</v>
      </c>
      <c r="AV10" s="170" t="s">
        <v>251</v>
      </c>
    </row>
    <row r="11" spans="1:48" s="12" customFormat="1" ht="72.75" customHeight="1">
      <c r="A11" s="241"/>
      <c r="B11" s="31">
        <v>116</v>
      </c>
      <c r="C11" s="33" t="s">
        <v>58</v>
      </c>
      <c r="D11" s="170">
        <f>D12+D13</f>
        <v>108000</v>
      </c>
      <c r="E11" s="170">
        <f aca="true" t="shared" si="1" ref="E11:AT11">E12</f>
        <v>0</v>
      </c>
      <c r="F11" s="170">
        <f t="shared" si="1"/>
        <v>0</v>
      </c>
      <c r="G11" s="170">
        <f t="shared" si="1"/>
        <v>0</v>
      </c>
      <c r="H11" s="170">
        <f t="shared" si="1"/>
        <v>0</v>
      </c>
      <c r="I11" s="170">
        <f t="shared" si="1"/>
        <v>0</v>
      </c>
      <c r="J11" s="170">
        <f t="shared" si="1"/>
        <v>0</v>
      </c>
      <c r="K11" s="170">
        <f t="shared" si="1"/>
        <v>0</v>
      </c>
      <c r="L11" s="170">
        <f t="shared" si="1"/>
        <v>0</v>
      </c>
      <c r="M11" s="170">
        <f t="shared" si="1"/>
        <v>0</v>
      </c>
      <c r="N11" s="170">
        <f t="shared" si="1"/>
        <v>0</v>
      </c>
      <c r="O11" s="170">
        <f t="shared" si="1"/>
        <v>0</v>
      </c>
      <c r="P11" s="170">
        <f t="shared" si="1"/>
        <v>0</v>
      </c>
      <c r="Q11" s="170">
        <f t="shared" si="1"/>
        <v>0</v>
      </c>
      <c r="R11" s="170">
        <f t="shared" si="1"/>
        <v>0</v>
      </c>
      <c r="S11" s="170">
        <f t="shared" si="1"/>
        <v>0</v>
      </c>
      <c r="T11" s="170">
        <f t="shared" si="1"/>
        <v>0</v>
      </c>
      <c r="U11" s="170">
        <f t="shared" si="1"/>
        <v>0</v>
      </c>
      <c r="V11" s="170">
        <f t="shared" si="1"/>
        <v>0</v>
      </c>
      <c r="W11" s="170">
        <f t="shared" si="1"/>
        <v>0</v>
      </c>
      <c r="X11" s="170">
        <f t="shared" si="1"/>
        <v>0</v>
      </c>
      <c r="Y11" s="170">
        <f t="shared" si="1"/>
        <v>0</v>
      </c>
      <c r="Z11" s="170">
        <f t="shared" si="1"/>
        <v>0</v>
      </c>
      <c r="AA11" s="170">
        <f t="shared" si="1"/>
        <v>0</v>
      </c>
      <c r="AB11" s="170">
        <f t="shared" si="1"/>
        <v>0</v>
      </c>
      <c r="AC11" s="170">
        <f t="shared" si="1"/>
        <v>0</v>
      </c>
      <c r="AD11" s="170">
        <f t="shared" si="1"/>
        <v>0</v>
      </c>
      <c r="AE11" s="170">
        <f t="shared" si="1"/>
        <v>0</v>
      </c>
      <c r="AF11" s="170">
        <f t="shared" si="1"/>
        <v>0</v>
      </c>
      <c r="AG11" s="170">
        <f t="shared" si="1"/>
        <v>0</v>
      </c>
      <c r="AH11" s="170">
        <f t="shared" si="1"/>
        <v>0</v>
      </c>
      <c r="AI11" s="170">
        <f t="shared" si="1"/>
        <v>0</v>
      </c>
      <c r="AJ11" s="170">
        <f t="shared" si="1"/>
        <v>0</v>
      </c>
      <c r="AK11" s="170">
        <f t="shared" si="1"/>
        <v>0</v>
      </c>
      <c r="AL11" s="170">
        <f t="shared" si="1"/>
        <v>0</v>
      </c>
      <c r="AM11" s="170">
        <f t="shared" si="1"/>
        <v>0</v>
      </c>
      <c r="AN11" s="170">
        <f t="shared" si="1"/>
        <v>0</v>
      </c>
      <c r="AO11" s="170">
        <f t="shared" si="1"/>
        <v>0</v>
      </c>
      <c r="AP11" s="170">
        <f t="shared" si="1"/>
        <v>0</v>
      </c>
      <c r="AQ11" s="170">
        <f t="shared" si="1"/>
        <v>0</v>
      </c>
      <c r="AR11" s="170">
        <f t="shared" si="1"/>
        <v>0</v>
      </c>
      <c r="AS11" s="170">
        <f t="shared" si="1"/>
        <v>0</v>
      </c>
      <c r="AT11" s="170">
        <f t="shared" si="1"/>
        <v>0</v>
      </c>
      <c r="AU11" s="170">
        <f aca="true" t="shared" si="2" ref="AU11:AU17">SUM(D11:AT11)</f>
        <v>108000</v>
      </c>
      <c r="AV11" s="170" t="s">
        <v>251</v>
      </c>
    </row>
    <row r="12" spans="1:48" s="12" customFormat="1" ht="60" customHeight="1">
      <c r="A12" s="241"/>
      <c r="B12" s="16">
        <v>1</v>
      </c>
      <c r="C12" s="20" t="s">
        <v>29</v>
      </c>
      <c r="D12" s="148">
        <v>102000</v>
      </c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148"/>
      <c r="AS12" s="240"/>
      <c r="AT12" s="240"/>
      <c r="AU12" s="170">
        <f t="shared" si="2"/>
        <v>102000</v>
      </c>
      <c r="AV12" s="170" t="s">
        <v>251</v>
      </c>
    </row>
    <row r="13" spans="1:48" s="12" customFormat="1" ht="60" customHeight="1">
      <c r="A13" s="241"/>
      <c r="B13" s="16">
        <v>2</v>
      </c>
      <c r="C13" s="20" t="s">
        <v>433</v>
      </c>
      <c r="D13" s="148">
        <v>6000</v>
      </c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148"/>
      <c r="AS13" s="240"/>
      <c r="AT13" s="243"/>
      <c r="AU13" s="170">
        <f>SUM(D13:AT13)</f>
        <v>6000</v>
      </c>
      <c r="AV13" s="170"/>
    </row>
    <row r="14" spans="1:48" s="12" customFormat="1" ht="69" customHeight="1">
      <c r="A14" s="241"/>
      <c r="B14" s="16">
        <v>120</v>
      </c>
      <c r="C14" s="20" t="s">
        <v>172</v>
      </c>
      <c r="D14" s="148">
        <v>1620000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148"/>
      <c r="AS14" s="240"/>
      <c r="AT14" s="240"/>
      <c r="AU14" s="170">
        <f t="shared" si="2"/>
        <v>1620000</v>
      </c>
      <c r="AV14" s="170" t="s">
        <v>251</v>
      </c>
    </row>
    <row r="15" spans="1:48" s="12" customFormat="1" ht="78" customHeight="1">
      <c r="A15" s="244" t="s">
        <v>63</v>
      </c>
      <c r="B15" s="245"/>
      <c r="C15" s="246"/>
      <c r="D15" s="148">
        <f>SUM(D5:D11)+D14</f>
        <v>11743000</v>
      </c>
      <c r="E15" s="148">
        <f aca="true" t="shared" si="3" ref="E15:AU15">SUM(E5:E11)+E14</f>
        <v>301500</v>
      </c>
      <c r="F15" s="148">
        <f t="shared" si="3"/>
        <v>284500</v>
      </c>
      <c r="G15" s="148">
        <f t="shared" si="3"/>
        <v>234000</v>
      </c>
      <c r="H15" s="148">
        <f t="shared" si="3"/>
        <v>233500</v>
      </c>
      <c r="I15" s="148">
        <f t="shared" si="3"/>
        <v>229000</v>
      </c>
      <c r="J15" s="148">
        <f t="shared" si="3"/>
        <v>227000</v>
      </c>
      <c r="K15" s="148">
        <f t="shared" si="3"/>
        <v>227000</v>
      </c>
      <c r="L15" s="148">
        <f t="shared" si="3"/>
        <v>227000</v>
      </c>
      <c r="M15" s="148">
        <f t="shared" si="3"/>
        <v>831000</v>
      </c>
      <c r="N15" s="148">
        <f t="shared" si="3"/>
        <v>800000</v>
      </c>
      <c r="O15" s="148">
        <f t="shared" si="3"/>
        <v>800000</v>
      </c>
      <c r="P15" s="148">
        <f t="shared" si="3"/>
        <v>327000</v>
      </c>
      <c r="Q15" s="148">
        <f t="shared" si="3"/>
        <v>285000</v>
      </c>
      <c r="R15" s="148">
        <f t="shared" si="3"/>
        <v>180000</v>
      </c>
      <c r="S15" s="148">
        <f t="shared" si="3"/>
        <v>180000</v>
      </c>
      <c r="T15" s="148">
        <f t="shared" si="3"/>
        <v>173000</v>
      </c>
      <c r="U15" s="148">
        <f t="shared" si="3"/>
        <v>155000</v>
      </c>
      <c r="V15" s="148">
        <f t="shared" si="3"/>
        <v>148000</v>
      </c>
      <c r="W15" s="148">
        <f t="shared" si="3"/>
        <v>131000</v>
      </c>
      <c r="X15" s="148">
        <f t="shared" si="3"/>
        <v>131000</v>
      </c>
      <c r="Y15" s="148">
        <f t="shared" si="3"/>
        <v>131000</v>
      </c>
      <c r="Z15" s="148">
        <f t="shared" si="3"/>
        <v>127000</v>
      </c>
      <c r="AA15" s="148">
        <f t="shared" si="3"/>
        <v>180000</v>
      </c>
      <c r="AB15" s="148">
        <f t="shared" si="3"/>
        <v>149000</v>
      </c>
      <c r="AC15" s="148">
        <f t="shared" si="3"/>
        <v>126000</v>
      </c>
      <c r="AD15" s="148">
        <f t="shared" si="3"/>
        <v>125000</v>
      </c>
      <c r="AE15" s="148">
        <f t="shared" si="3"/>
        <v>286000</v>
      </c>
      <c r="AF15" s="148">
        <f t="shared" si="3"/>
        <v>239000</v>
      </c>
      <c r="AG15" s="148">
        <f t="shared" si="3"/>
        <v>234000</v>
      </c>
      <c r="AH15" s="148">
        <f t="shared" si="3"/>
        <v>208500</v>
      </c>
      <c r="AI15" s="148">
        <f t="shared" si="3"/>
        <v>121500</v>
      </c>
      <c r="AJ15" s="148">
        <f t="shared" si="3"/>
        <v>123500</v>
      </c>
      <c r="AK15" s="148">
        <f t="shared" si="3"/>
        <v>92500</v>
      </c>
      <c r="AL15" s="148">
        <f t="shared" si="3"/>
        <v>92500</v>
      </c>
      <c r="AM15" s="148">
        <f t="shared" si="3"/>
        <v>91000</v>
      </c>
      <c r="AN15" s="148">
        <f t="shared" si="3"/>
        <v>110000</v>
      </c>
      <c r="AO15" s="148">
        <f t="shared" si="3"/>
        <v>93000</v>
      </c>
      <c r="AP15" s="148">
        <f t="shared" si="3"/>
        <v>93000</v>
      </c>
      <c r="AQ15" s="148">
        <f t="shared" si="3"/>
        <v>83000</v>
      </c>
      <c r="AR15" s="148">
        <f t="shared" si="3"/>
        <v>127500</v>
      </c>
      <c r="AS15" s="148">
        <f t="shared" si="3"/>
        <v>93000</v>
      </c>
      <c r="AT15" s="148">
        <f t="shared" si="3"/>
        <v>152500</v>
      </c>
      <c r="AU15" s="148">
        <f t="shared" si="3"/>
        <v>20926000</v>
      </c>
      <c r="AV15" s="240"/>
    </row>
    <row r="16" spans="1:48" s="12" customFormat="1" ht="25.5">
      <c r="A16" s="241">
        <v>2121</v>
      </c>
      <c r="B16" s="31"/>
      <c r="C16" s="30" t="s">
        <v>64</v>
      </c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148"/>
      <c r="AS16" s="240"/>
      <c r="AT16" s="240"/>
      <c r="AU16" s="240"/>
      <c r="AV16" s="240"/>
    </row>
    <row r="17" spans="1:48" s="12" customFormat="1" ht="76.5" customHeight="1">
      <c r="A17" s="241"/>
      <c r="B17" s="31">
        <v>301</v>
      </c>
      <c r="C17" s="30" t="s">
        <v>88</v>
      </c>
      <c r="D17" s="242">
        <v>0</v>
      </c>
      <c r="E17" s="242">
        <v>151000</v>
      </c>
      <c r="F17" s="242">
        <v>151000</v>
      </c>
      <c r="G17" s="242">
        <v>151000</v>
      </c>
      <c r="H17" s="242">
        <v>151000</v>
      </c>
      <c r="I17" s="242">
        <v>151000</v>
      </c>
      <c r="J17" s="242">
        <v>101000</v>
      </c>
      <c r="K17" s="242">
        <v>101000</v>
      </c>
      <c r="L17" s="242">
        <v>101000</v>
      </c>
      <c r="M17" s="242">
        <v>101000</v>
      </c>
      <c r="N17" s="242">
        <v>101000</v>
      </c>
      <c r="O17" s="242">
        <v>101000</v>
      </c>
      <c r="P17" s="242">
        <v>101000</v>
      </c>
      <c r="Q17" s="242">
        <v>101000</v>
      </c>
      <c r="R17" s="242">
        <v>101000</v>
      </c>
      <c r="S17" s="242">
        <v>51000</v>
      </c>
      <c r="T17" s="242">
        <v>51000</v>
      </c>
      <c r="U17" s="242">
        <v>51000</v>
      </c>
      <c r="V17" s="242">
        <v>51000</v>
      </c>
      <c r="W17" s="242">
        <v>51000</v>
      </c>
      <c r="X17" s="242">
        <v>51000</v>
      </c>
      <c r="Y17" s="242">
        <v>51000</v>
      </c>
      <c r="Z17" s="242">
        <v>51000</v>
      </c>
      <c r="AA17" s="242">
        <v>51000</v>
      </c>
      <c r="AB17" s="242">
        <v>51000</v>
      </c>
      <c r="AC17" s="242">
        <v>51000</v>
      </c>
      <c r="AD17" s="242">
        <v>51000</v>
      </c>
      <c r="AE17" s="242">
        <v>51000</v>
      </c>
      <c r="AF17" s="242">
        <v>51000</v>
      </c>
      <c r="AG17" s="242">
        <v>51000</v>
      </c>
      <c r="AH17" s="242">
        <v>51000</v>
      </c>
      <c r="AI17" s="242">
        <v>51000</v>
      </c>
      <c r="AJ17" s="242">
        <v>51000</v>
      </c>
      <c r="AK17" s="242">
        <v>51000</v>
      </c>
      <c r="AL17" s="242">
        <v>51000</v>
      </c>
      <c r="AM17" s="242">
        <v>51000</v>
      </c>
      <c r="AN17" s="242">
        <v>51000</v>
      </c>
      <c r="AO17" s="242">
        <v>51000</v>
      </c>
      <c r="AP17" s="242">
        <v>51000</v>
      </c>
      <c r="AQ17" s="242">
        <v>51000</v>
      </c>
      <c r="AR17" s="242">
        <v>51000</v>
      </c>
      <c r="AS17" s="242">
        <v>47000</v>
      </c>
      <c r="AT17" s="242">
        <v>33000</v>
      </c>
      <c r="AU17" s="170">
        <f t="shared" si="2"/>
        <v>3070000</v>
      </c>
      <c r="AV17" s="240"/>
    </row>
    <row r="18" spans="1:48" s="12" customFormat="1" ht="76.5" customHeight="1">
      <c r="A18" s="244" t="s">
        <v>63</v>
      </c>
      <c r="B18" s="245"/>
      <c r="C18" s="246"/>
      <c r="D18" s="248">
        <f>D17</f>
        <v>0</v>
      </c>
      <c r="E18" s="248">
        <f aca="true" t="shared" si="4" ref="E18:AU18">E17</f>
        <v>151000</v>
      </c>
      <c r="F18" s="248">
        <f t="shared" si="4"/>
        <v>151000</v>
      </c>
      <c r="G18" s="248">
        <f t="shared" si="4"/>
        <v>151000</v>
      </c>
      <c r="H18" s="248">
        <f t="shared" si="4"/>
        <v>151000</v>
      </c>
      <c r="I18" s="248">
        <f t="shared" si="4"/>
        <v>151000</v>
      </c>
      <c r="J18" s="248">
        <f t="shared" si="4"/>
        <v>101000</v>
      </c>
      <c r="K18" s="248">
        <f t="shared" si="4"/>
        <v>101000</v>
      </c>
      <c r="L18" s="248">
        <f t="shared" si="4"/>
        <v>101000</v>
      </c>
      <c r="M18" s="248">
        <f t="shared" si="4"/>
        <v>101000</v>
      </c>
      <c r="N18" s="248">
        <f t="shared" si="4"/>
        <v>101000</v>
      </c>
      <c r="O18" s="248">
        <f t="shared" si="4"/>
        <v>101000</v>
      </c>
      <c r="P18" s="248">
        <f t="shared" si="4"/>
        <v>101000</v>
      </c>
      <c r="Q18" s="248">
        <f t="shared" si="4"/>
        <v>101000</v>
      </c>
      <c r="R18" s="248">
        <f t="shared" si="4"/>
        <v>101000</v>
      </c>
      <c r="S18" s="248">
        <f t="shared" si="4"/>
        <v>51000</v>
      </c>
      <c r="T18" s="248">
        <f t="shared" si="4"/>
        <v>51000</v>
      </c>
      <c r="U18" s="248">
        <f t="shared" si="4"/>
        <v>51000</v>
      </c>
      <c r="V18" s="248">
        <f t="shared" si="4"/>
        <v>51000</v>
      </c>
      <c r="W18" s="248">
        <f t="shared" si="4"/>
        <v>51000</v>
      </c>
      <c r="X18" s="248">
        <f t="shared" si="4"/>
        <v>51000</v>
      </c>
      <c r="Y18" s="248">
        <f t="shared" si="4"/>
        <v>51000</v>
      </c>
      <c r="Z18" s="248">
        <f t="shared" si="4"/>
        <v>51000</v>
      </c>
      <c r="AA18" s="248">
        <f t="shared" si="4"/>
        <v>51000</v>
      </c>
      <c r="AB18" s="248">
        <f t="shared" si="4"/>
        <v>51000</v>
      </c>
      <c r="AC18" s="248">
        <f t="shared" si="4"/>
        <v>51000</v>
      </c>
      <c r="AD18" s="248">
        <f t="shared" si="4"/>
        <v>51000</v>
      </c>
      <c r="AE18" s="248">
        <f t="shared" si="4"/>
        <v>51000</v>
      </c>
      <c r="AF18" s="248">
        <f t="shared" si="4"/>
        <v>51000</v>
      </c>
      <c r="AG18" s="248">
        <f t="shared" si="4"/>
        <v>51000</v>
      </c>
      <c r="AH18" s="248">
        <f t="shared" si="4"/>
        <v>51000</v>
      </c>
      <c r="AI18" s="248">
        <f t="shared" si="4"/>
        <v>51000</v>
      </c>
      <c r="AJ18" s="248">
        <f t="shared" si="4"/>
        <v>51000</v>
      </c>
      <c r="AK18" s="248">
        <f t="shared" si="4"/>
        <v>51000</v>
      </c>
      <c r="AL18" s="248">
        <f t="shared" si="4"/>
        <v>51000</v>
      </c>
      <c r="AM18" s="248">
        <f t="shared" si="4"/>
        <v>51000</v>
      </c>
      <c r="AN18" s="248">
        <f t="shared" si="4"/>
        <v>51000</v>
      </c>
      <c r="AO18" s="248">
        <f t="shared" si="4"/>
        <v>51000</v>
      </c>
      <c r="AP18" s="248">
        <f t="shared" si="4"/>
        <v>51000</v>
      </c>
      <c r="AQ18" s="248">
        <f t="shared" si="4"/>
        <v>51000</v>
      </c>
      <c r="AR18" s="248">
        <f t="shared" si="4"/>
        <v>51000</v>
      </c>
      <c r="AS18" s="248">
        <f t="shared" si="4"/>
        <v>47000</v>
      </c>
      <c r="AT18" s="248">
        <f t="shared" si="4"/>
        <v>33000</v>
      </c>
      <c r="AU18" s="248">
        <f t="shared" si="4"/>
        <v>3070000</v>
      </c>
      <c r="AV18" s="240"/>
    </row>
    <row r="19" spans="1:48" s="12" customFormat="1" ht="25.5">
      <c r="A19" s="31">
        <v>22</v>
      </c>
      <c r="B19" s="31"/>
      <c r="C19" s="30" t="s">
        <v>66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88"/>
      <c r="AT19" s="88"/>
      <c r="AU19" s="88"/>
      <c r="AV19" s="88"/>
    </row>
    <row r="20" spans="1:48" s="12" customFormat="1" ht="25.5">
      <c r="A20" s="31">
        <v>2211</v>
      </c>
      <c r="B20" s="31"/>
      <c r="C20" s="30" t="s">
        <v>66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88"/>
      <c r="AT20" s="88"/>
      <c r="AU20" s="88"/>
      <c r="AV20" s="88"/>
    </row>
    <row r="21" spans="1:48" s="12" customFormat="1" ht="45" customHeight="1">
      <c r="A21" s="31"/>
      <c r="B21" s="31">
        <v>202</v>
      </c>
      <c r="C21" s="30" t="s">
        <v>316</v>
      </c>
      <c r="D21" s="148">
        <v>0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70">
        <f aca="true" t="shared" si="5" ref="AU21:AU47">SUM(D21:AT21)</f>
        <v>0</v>
      </c>
      <c r="AV21" s="88"/>
    </row>
    <row r="22" spans="1:48" s="12" customFormat="1" ht="67.5" customHeight="1">
      <c r="A22" s="31"/>
      <c r="B22" s="31">
        <v>203</v>
      </c>
      <c r="C22" s="30" t="s">
        <v>71</v>
      </c>
      <c r="D22" s="148">
        <v>100000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70">
        <f t="shared" si="5"/>
        <v>100000</v>
      </c>
      <c r="AV22" s="88"/>
    </row>
    <row r="23" spans="1:48" s="12" customFormat="1" ht="60" customHeight="1">
      <c r="A23" s="31"/>
      <c r="B23" s="31">
        <v>204</v>
      </c>
      <c r="C23" s="30" t="s">
        <v>72</v>
      </c>
      <c r="D23" s="148">
        <v>105000</v>
      </c>
      <c r="E23" s="148">
        <v>5000</v>
      </c>
      <c r="F23" s="148">
        <v>5000</v>
      </c>
      <c r="G23" s="148">
        <v>5000</v>
      </c>
      <c r="H23" s="148">
        <v>4000</v>
      </c>
      <c r="I23" s="148">
        <v>4000</v>
      </c>
      <c r="J23" s="148">
        <v>4000</v>
      </c>
      <c r="K23" s="148">
        <v>4000</v>
      </c>
      <c r="L23" s="148">
        <v>4000</v>
      </c>
      <c r="M23" s="148">
        <v>7000</v>
      </c>
      <c r="N23" s="148">
        <v>4000</v>
      </c>
      <c r="O23" s="148">
        <v>4000</v>
      </c>
      <c r="P23" s="148">
        <v>12000</v>
      </c>
      <c r="Q23" s="148">
        <v>10000</v>
      </c>
      <c r="R23" s="148">
        <v>3000</v>
      </c>
      <c r="S23" s="148">
        <v>3000</v>
      </c>
      <c r="T23" s="148">
        <v>3000</v>
      </c>
      <c r="U23" s="148">
        <v>3000</v>
      </c>
      <c r="V23" s="148">
        <v>3000</v>
      </c>
      <c r="W23" s="148">
        <v>2500</v>
      </c>
      <c r="X23" s="148">
        <v>2500</v>
      </c>
      <c r="Y23" s="148">
        <v>2500</v>
      </c>
      <c r="Z23" s="148">
        <v>2500</v>
      </c>
      <c r="AA23" s="148">
        <v>4500</v>
      </c>
      <c r="AB23" s="148">
        <v>3500</v>
      </c>
      <c r="AC23" s="148">
        <v>3500</v>
      </c>
      <c r="AD23" s="148">
        <v>3500</v>
      </c>
      <c r="AE23" s="148">
        <v>6000</v>
      </c>
      <c r="AF23" s="148">
        <v>4500</v>
      </c>
      <c r="AG23" s="148">
        <v>4500</v>
      </c>
      <c r="AH23" s="148">
        <v>6000</v>
      </c>
      <c r="AI23" s="148">
        <v>4000</v>
      </c>
      <c r="AJ23" s="148">
        <v>2000</v>
      </c>
      <c r="AK23" s="148">
        <v>2000</v>
      </c>
      <c r="AL23" s="148">
        <v>2000</v>
      </c>
      <c r="AM23" s="148">
        <v>2000</v>
      </c>
      <c r="AN23" s="148">
        <v>2000</v>
      </c>
      <c r="AO23" s="148">
        <v>2000</v>
      </c>
      <c r="AP23" s="148">
        <v>2000</v>
      </c>
      <c r="AQ23" s="148">
        <v>2000</v>
      </c>
      <c r="AR23" s="148">
        <v>3000</v>
      </c>
      <c r="AS23" s="148">
        <v>2000</v>
      </c>
      <c r="AT23" s="148">
        <v>7000</v>
      </c>
      <c r="AU23" s="170">
        <f t="shared" si="5"/>
        <v>270000</v>
      </c>
      <c r="AV23" s="88"/>
    </row>
    <row r="24" spans="1:48" s="12" customFormat="1" ht="57.75" customHeight="1">
      <c r="A24" s="31"/>
      <c r="B24" s="31">
        <v>205</v>
      </c>
      <c r="C24" s="30" t="s">
        <v>73</v>
      </c>
      <c r="D24" s="153">
        <f>116000-42000</f>
        <v>74000</v>
      </c>
      <c r="E24" s="153">
        <v>3000</v>
      </c>
      <c r="F24" s="153">
        <v>3000</v>
      </c>
      <c r="G24" s="153">
        <v>3000</v>
      </c>
      <c r="H24" s="153">
        <v>3000</v>
      </c>
      <c r="I24" s="153">
        <v>3000</v>
      </c>
      <c r="J24" s="153">
        <v>3000</v>
      </c>
      <c r="K24" s="153">
        <v>3000</v>
      </c>
      <c r="L24" s="153">
        <v>3000</v>
      </c>
      <c r="M24" s="153">
        <v>3000</v>
      </c>
      <c r="N24" s="153">
        <v>3000</v>
      </c>
      <c r="O24" s="153">
        <v>3000</v>
      </c>
      <c r="P24" s="153">
        <v>3000</v>
      </c>
      <c r="Q24" s="153">
        <v>3000</v>
      </c>
      <c r="R24" s="153">
        <v>3000</v>
      </c>
      <c r="S24" s="153">
        <v>3000</v>
      </c>
      <c r="T24" s="153">
        <v>3000</v>
      </c>
      <c r="U24" s="153">
        <v>3000</v>
      </c>
      <c r="V24" s="153">
        <v>3000</v>
      </c>
      <c r="W24" s="153">
        <v>3000</v>
      </c>
      <c r="X24" s="153">
        <v>3000</v>
      </c>
      <c r="Y24" s="153">
        <v>3000</v>
      </c>
      <c r="Z24" s="153">
        <v>3000</v>
      </c>
      <c r="AA24" s="153">
        <v>3000</v>
      </c>
      <c r="AB24" s="153">
        <v>3000</v>
      </c>
      <c r="AC24" s="153">
        <v>3000</v>
      </c>
      <c r="AD24" s="153">
        <v>3000</v>
      </c>
      <c r="AE24" s="153">
        <v>3000</v>
      </c>
      <c r="AF24" s="153">
        <v>3000</v>
      </c>
      <c r="AG24" s="153">
        <v>3000</v>
      </c>
      <c r="AH24" s="153">
        <v>3000</v>
      </c>
      <c r="AI24" s="153">
        <v>3000</v>
      </c>
      <c r="AJ24" s="153">
        <v>3000</v>
      </c>
      <c r="AK24" s="153">
        <v>3000</v>
      </c>
      <c r="AL24" s="153">
        <v>3000</v>
      </c>
      <c r="AM24" s="153">
        <v>3000</v>
      </c>
      <c r="AN24" s="153">
        <v>3000</v>
      </c>
      <c r="AO24" s="153">
        <v>3000</v>
      </c>
      <c r="AP24" s="153">
        <v>3000</v>
      </c>
      <c r="AQ24" s="153">
        <v>3000</v>
      </c>
      <c r="AR24" s="153">
        <v>3000</v>
      </c>
      <c r="AS24" s="153">
        <v>3000</v>
      </c>
      <c r="AT24" s="153">
        <v>3000</v>
      </c>
      <c r="AU24" s="153">
        <f t="shared" si="5"/>
        <v>200000</v>
      </c>
      <c r="AV24" s="88"/>
    </row>
    <row r="25" spans="1:48" s="12" customFormat="1" ht="46.5" customHeight="1">
      <c r="A25" s="31"/>
      <c r="B25" s="31">
        <v>206</v>
      </c>
      <c r="C25" s="30" t="s">
        <v>59</v>
      </c>
      <c r="D25" s="170">
        <f>D26+D27+D28</f>
        <v>67400</v>
      </c>
      <c r="E25" s="170">
        <f aca="true" t="shared" si="6" ref="E25:AU25">E26+E27+E28</f>
        <v>400</v>
      </c>
      <c r="F25" s="170">
        <f t="shared" si="6"/>
        <v>150</v>
      </c>
      <c r="G25" s="170">
        <f t="shared" si="6"/>
        <v>250</v>
      </c>
      <c r="H25" s="170">
        <f t="shared" si="6"/>
        <v>150</v>
      </c>
      <c r="I25" s="170">
        <f t="shared" si="6"/>
        <v>200</v>
      </c>
      <c r="J25" s="170">
        <f t="shared" si="6"/>
        <v>200</v>
      </c>
      <c r="K25" s="170">
        <f t="shared" si="6"/>
        <v>300</v>
      </c>
      <c r="L25" s="170">
        <f t="shared" si="6"/>
        <v>150</v>
      </c>
      <c r="M25" s="170">
        <f t="shared" si="6"/>
        <v>200</v>
      </c>
      <c r="N25" s="170">
        <f t="shared" si="6"/>
        <v>100</v>
      </c>
      <c r="O25" s="170">
        <f t="shared" si="6"/>
        <v>100</v>
      </c>
      <c r="P25" s="170">
        <f t="shared" si="6"/>
        <v>350</v>
      </c>
      <c r="Q25" s="170">
        <f t="shared" si="6"/>
        <v>200</v>
      </c>
      <c r="R25" s="170">
        <f t="shared" si="6"/>
        <v>450</v>
      </c>
      <c r="S25" s="170">
        <f t="shared" si="6"/>
        <v>150</v>
      </c>
      <c r="T25" s="170">
        <f t="shared" si="6"/>
        <v>150</v>
      </c>
      <c r="U25" s="170">
        <f t="shared" si="6"/>
        <v>150</v>
      </c>
      <c r="V25" s="170">
        <f t="shared" si="6"/>
        <v>200</v>
      </c>
      <c r="W25" s="170">
        <f t="shared" si="6"/>
        <v>250</v>
      </c>
      <c r="X25" s="170">
        <f t="shared" si="6"/>
        <v>150</v>
      </c>
      <c r="Y25" s="170">
        <f t="shared" si="6"/>
        <v>100</v>
      </c>
      <c r="Z25" s="170">
        <f t="shared" si="6"/>
        <v>100</v>
      </c>
      <c r="AA25" s="170">
        <f t="shared" si="6"/>
        <v>250</v>
      </c>
      <c r="AB25" s="170">
        <f t="shared" si="6"/>
        <v>150</v>
      </c>
      <c r="AC25" s="170">
        <f t="shared" si="6"/>
        <v>200</v>
      </c>
      <c r="AD25" s="170">
        <f t="shared" si="6"/>
        <v>150</v>
      </c>
      <c r="AE25" s="170">
        <f t="shared" si="6"/>
        <v>200</v>
      </c>
      <c r="AF25" s="170">
        <f t="shared" si="6"/>
        <v>150</v>
      </c>
      <c r="AG25" s="170">
        <f t="shared" si="6"/>
        <v>300</v>
      </c>
      <c r="AH25" s="170">
        <f t="shared" si="6"/>
        <v>150</v>
      </c>
      <c r="AI25" s="170">
        <f t="shared" si="6"/>
        <v>100</v>
      </c>
      <c r="AJ25" s="170">
        <f t="shared" si="6"/>
        <v>150</v>
      </c>
      <c r="AK25" s="170">
        <f t="shared" si="6"/>
        <v>50</v>
      </c>
      <c r="AL25" s="170">
        <f t="shared" si="6"/>
        <v>150</v>
      </c>
      <c r="AM25" s="170">
        <f t="shared" si="6"/>
        <v>150</v>
      </c>
      <c r="AN25" s="170">
        <f t="shared" si="6"/>
        <v>150</v>
      </c>
      <c r="AO25" s="170">
        <f t="shared" si="6"/>
        <v>150</v>
      </c>
      <c r="AP25" s="170">
        <f t="shared" si="6"/>
        <v>150</v>
      </c>
      <c r="AQ25" s="170">
        <f t="shared" si="6"/>
        <v>100</v>
      </c>
      <c r="AR25" s="170">
        <f t="shared" si="6"/>
        <v>200</v>
      </c>
      <c r="AS25" s="170">
        <f t="shared" si="6"/>
        <v>100</v>
      </c>
      <c r="AT25" s="170">
        <f t="shared" si="6"/>
        <v>150</v>
      </c>
      <c r="AU25" s="170">
        <f t="shared" si="6"/>
        <v>75000</v>
      </c>
      <c r="AV25" s="88"/>
    </row>
    <row r="26" spans="2:48" s="12" customFormat="1" ht="63.75">
      <c r="B26" s="31">
        <v>1</v>
      </c>
      <c r="C26" s="30" t="s">
        <v>305</v>
      </c>
      <c r="D26" s="242">
        <v>57000</v>
      </c>
      <c r="E26" s="242">
        <v>0</v>
      </c>
      <c r="F26" s="242">
        <v>0</v>
      </c>
      <c r="G26" s="242">
        <v>0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42">
        <v>0</v>
      </c>
      <c r="Y26" s="242">
        <v>0</v>
      </c>
      <c r="Z26" s="242">
        <v>0</v>
      </c>
      <c r="AA26" s="242">
        <v>0</v>
      </c>
      <c r="AB26" s="242">
        <v>0</v>
      </c>
      <c r="AC26" s="242">
        <v>0</v>
      </c>
      <c r="AD26" s="242">
        <v>0</v>
      </c>
      <c r="AE26" s="242">
        <v>0</v>
      </c>
      <c r="AF26" s="242">
        <v>0</v>
      </c>
      <c r="AG26" s="242">
        <v>0</v>
      </c>
      <c r="AH26" s="242">
        <v>0</v>
      </c>
      <c r="AI26" s="242">
        <v>0</v>
      </c>
      <c r="AJ26" s="242">
        <v>0</v>
      </c>
      <c r="AK26" s="242">
        <v>0</v>
      </c>
      <c r="AL26" s="242">
        <v>0</v>
      </c>
      <c r="AM26" s="242">
        <v>0</v>
      </c>
      <c r="AN26" s="242">
        <v>0</v>
      </c>
      <c r="AO26" s="242">
        <v>0</v>
      </c>
      <c r="AP26" s="242">
        <v>0</v>
      </c>
      <c r="AQ26" s="242">
        <v>0</v>
      </c>
      <c r="AR26" s="242">
        <v>0</v>
      </c>
      <c r="AS26" s="242">
        <v>0</v>
      </c>
      <c r="AT26" s="242">
        <v>0</v>
      </c>
      <c r="AU26" s="242">
        <f t="shared" si="5"/>
        <v>57000</v>
      </c>
      <c r="AV26" s="88"/>
    </row>
    <row r="27" spans="2:48" s="12" customFormat="1" ht="48" customHeight="1">
      <c r="B27" s="31">
        <v>2</v>
      </c>
      <c r="C27" s="30" t="s">
        <v>306</v>
      </c>
      <c r="D27" s="242">
        <v>7400</v>
      </c>
      <c r="E27" s="242">
        <v>400</v>
      </c>
      <c r="F27" s="242">
        <v>150</v>
      </c>
      <c r="G27" s="242">
        <v>250</v>
      </c>
      <c r="H27" s="242">
        <v>150</v>
      </c>
      <c r="I27" s="242">
        <v>200</v>
      </c>
      <c r="J27" s="242">
        <v>200</v>
      </c>
      <c r="K27" s="242">
        <v>300</v>
      </c>
      <c r="L27" s="242">
        <v>150</v>
      </c>
      <c r="M27" s="242">
        <v>200</v>
      </c>
      <c r="N27" s="242">
        <v>100</v>
      </c>
      <c r="O27" s="242">
        <v>100</v>
      </c>
      <c r="P27" s="242">
        <v>350</v>
      </c>
      <c r="Q27" s="242">
        <v>200</v>
      </c>
      <c r="R27" s="242">
        <v>450</v>
      </c>
      <c r="S27" s="242">
        <v>150</v>
      </c>
      <c r="T27" s="242">
        <v>150</v>
      </c>
      <c r="U27" s="242">
        <v>150</v>
      </c>
      <c r="V27" s="242">
        <v>200</v>
      </c>
      <c r="W27" s="242">
        <v>250</v>
      </c>
      <c r="X27" s="242">
        <v>150</v>
      </c>
      <c r="Y27" s="242">
        <v>100</v>
      </c>
      <c r="Z27" s="242">
        <v>100</v>
      </c>
      <c r="AA27" s="242">
        <v>250</v>
      </c>
      <c r="AB27" s="242">
        <v>150</v>
      </c>
      <c r="AC27" s="242">
        <v>200</v>
      </c>
      <c r="AD27" s="242">
        <v>150</v>
      </c>
      <c r="AE27" s="242">
        <v>200</v>
      </c>
      <c r="AF27" s="242">
        <v>150</v>
      </c>
      <c r="AG27" s="242">
        <v>300</v>
      </c>
      <c r="AH27" s="242">
        <v>150</v>
      </c>
      <c r="AI27" s="242">
        <v>100</v>
      </c>
      <c r="AJ27" s="242">
        <v>150</v>
      </c>
      <c r="AK27" s="242">
        <v>50</v>
      </c>
      <c r="AL27" s="242">
        <v>150</v>
      </c>
      <c r="AM27" s="242">
        <v>150</v>
      </c>
      <c r="AN27" s="242">
        <v>150</v>
      </c>
      <c r="AO27" s="242">
        <v>150</v>
      </c>
      <c r="AP27" s="242">
        <v>150</v>
      </c>
      <c r="AQ27" s="242">
        <v>100</v>
      </c>
      <c r="AR27" s="242">
        <v>200</v>
      </c>
      <c r="AS27" s="242">
        <v>100</v>
      </c>
      <c r="AT27" s="242">
        <v>150</v>
      </c>
      <c r="AU27" s="242">
        <f t="shared" si="5"/>
        <v>15000</v>
      </c>
      <c r="AV27" s="88"/>
    </row>
    <row r="28" spans="2:48" s="12" customFormat="1" ht="38.25">
      <c r="B28" s="31">
        <v>3</v>
      </c>
      <c r="C28" s="30" t="s">
        <v>328</v>
      </c>
      <c r="D28" s="242">
        <v>3000</v>
      </c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>
        <f t="shared" si="5"/>
        <v>3000</v>
      </c>
      <c r="AV28" s="88"/>
    </row>
    <row r="29" spans="1:48" s="12" customFormat="1" ht="42" customHeight="1">
      <c r="A29" s="31"/>
      <c r="B29" s="31">
        <v>207</v>
      </c>
      <c r="C29" s="30" t="s">
        <v>74</v>
      </c>
      <c r="D29" s="242">
        <f>D30</f>
        <v>10000</v>
      </c>
      <c r="E29" s="242">
        <f aca="true" t="shared" si="7" ref="E29:AT29">E30</f>
        <v>0</v>
      </c>
      <c r="F29" s="242">
        <f t="shared" si="7"/>
        <v>0</v>
      </c>
      <c r="G29" s="242">
        <f t="shared" si="7"/>
        <v>0</v>
      </c>
      <c r="H29" s="242">
        <f t="shared" si="7"/>
        <v>0</v>
      </c>
      <c r="I29" s="242">
        <f t="shared" si="7"/>
        <v>0</v>
      </c>
      <c r="J29" s="242">
        <f t="shared" si="7"/>
        <v>0</v>
      </c>
      <c r="K29" s="242">
        <f t="shared" si="7"/>
        <v>0</v>
      </c>
      <c r="L29" s="242">
        <f t="shared" si="7"/>
        <v>0</v>
      </c>
      <c r="M29" s="242">
        <f t="shared" si="7"/>
        <v>0</v>
      </c>
      <c r="N29" s="242">
        <f t="shared" si="7"/>
        <v>0</v>
      </c>
      <c r="O29" s="242">
        <f t="shared" si="7"/>
        <v>0</v>
      </c>
      <c r="P29" s="242">
        <f t="shared" si="7"/>
        <v>0</v>
      </c>
      <c r="Q29" s="242">
        <f t="shared" si="7"/>
        <v>0</v>
      </c>
      <c r="R29" s="242">
        <f t="shared" si="7"/>
        <v>0</v>
      </c>
      <c r="S29" s="242">
        <f t="shared" si="7"/>
        <v>0</v>
      </c>
      <c r="T29" s="242">
        <f t="shared" si="7"/>
        <v>0</v>
      </c>
      <c r="U29" s="242">
        <f t="shared" si="7"/>
        <v>0</v>
      </c>
      <c r="V29" s="242">
        <f t="shared" si="7"/>
        <v>0</v>
      </c>
      <c r="W29" s="242">
        <f t="shared" si="7"/>
        <v>0</v>
      </c>
      <c r="X29" s="242">
        <f t="shared" si="7"/>
        <v>0</v>
      </c>
      <c r="Y29" s="242">
        <f t="shared" si="7"/>
        <v>0</v>
      </c>
      <c r="Z29" s="242">
        <f t="shared" si="7"/>
        <v>0</v>
      </c>
      <c r="AA29" s="242">
        <f t="shared" si="7"/>
        <v>0</v>
      </c>
      <c r="AB29" s="242">
        <f t="shared" si="7"/>
        <v>0</v>
      </c>
      <c r="AC29" s="242">
        <f t="shared" si="7"/>
        <v>0</v>
      </c>
      <c r="AD29" s="242">
        <f t="shared" si="7"/>
        <v>0</v>
      </c>
      <c r="AE29" s="242">
        <f t="shared" si="7"/>
        <v>0</v>
      </c>
      <c r="AF29" s="242">
        <f t="shared" si="7"/>
        <v>0</v>
      </c>
      <c r="AG29" s="242">
        <f t="shared" si="7"/>
        <v>0</v>
      </c>
      <c r="AH29" s="242">
        <f t="shared" si="7"/>
        <v>0</v>
      </c>
      <c r="AI29" s="242">
        <f t="shared" si="7"/>
        <v>0</v>
      </c>
      <c r="AJ29" s="242">
        <f t="shared" si="7"/>
        <v>0</v>
      </c>
      <c r="AK29" s="242">
        <f t="shared" si="7"/>
        <v>0</v>
      </c>
      <c r="AL29" s="242">
        <f t="shared" si="7"/>
        <v>0</v>
      </c>
      <c r="AM29" s="242">
        <f t="shared" si="7"/>
        <v>0</v>
      </c>
      <c r="AN29" s="242">
        <f t="shared" si="7"/>
        <v>0</v>
      </c>
      <c r="AO29" s="242">
        <f t="shared" si="7"/>
        <v>0</v>
      </c>
      <c r="AP29" s="242">
        <f t="shared" si="7"/>
        <v>0</v>
      </c>
      <c r="AQ29" s="242">
        <f t="shared" si="7"/>
        <v>0</v>
      </c>
      <c r="AR29" s="242">
        <f t="shared" si="7"/>
        <v>0</v>
      </c>
      <c r="AS29" s="242">
        <f t="shared" si="7"/>
        <v>0</v>
      </c>
      <c r="AT29" s="242">
        <f t="shared" si="7"/>
        <v>0</v>
      </c>
      <c r="AU29" s="242">
        <f t="shared" si="5"/>
        <v>10000</v>
      </c>
      <c r="AV29" s="88"/>
    </row>
    <row r="30" spans="1:48" s="12" customFormat="1" ht="44.25" customHeight="1">
      <c r="A30" s="31"/>
      <c r="B30" s="31">
        <v>1</v>
      </c>
      <c r="C30" s="30" t="s">
        <v>192</v>
      </c>
      <c r="D30" s="148">
        <v>10000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88"/>
      <c r="AT30" s="88"/>
      <c r="AU30" s="170">
        <f t="shared" si="5"/>
        <v>10000</v>
      </c>
      <c r="AV30" s="88" t="s">
        <v>251</v>
      </c>
    </row>
    <row r="31" spans="1:48" s="12" customFormat="1" ht="49.5" customHeight="1">
      <c r="A31" s="31"/>
      <c r="B31" s="31">
        <v>209</v>
      </c>
      <c r="C31" s="30" t="s">
        <v>60</v>
      </c>
      <c r="D31" s="148">
        <f>D32</f>
        <v>5000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>
        <f t="shared" si="5"/>
        <v>5000</v>
      </c>
      <c r="AV31" s="88"/>
    </row>
    <row r="32" spans="1:48" s="12" customFormat="1" ht="102">
      <c r="A32" s="31"/>
      <c r="B32" s="31">
        <v>1</v>
      </c>
      <c r="C32" s="30" t="s">
        <v>193</v>
      </c>
      <c r="D32" s="148">
        <v>5000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70">
        <f t="shared" si="5"/>
        <v>5000</v>
      </c>
      <c r="AV32" s="88" t="s">
        <v>248</v>
      </c>
    </row>
    <row r="33" spans="1:48" s="12" customFormat="1" ht="56.25" customHeight="1">
      <c r="A33" s="31"/>
      <c r="B33" s="31">
        <v>210</v>
      </c>
      <c r="C33" s="30" t="s">
        <v>75</v>
      </c>
      <c r="D33" s="153">
        <f>D34+D35+D36+D37+D38+D39+D40+D41</f>
        <v>491600</v>
      </c>
      <c r="E33" s="153">
        <f aca="true" t="shared" si="8" ref="E33:AU33">E34+E35+E36+E37+E38+E39+E40+E41</f>
        <v>200</v>
      </c>
      <c r="F33" s="153">
        <f t="shared" si="8"/>
        <v>200</v>
      </c>
      <c r="G33" s="153">
        <f t="shared" si="8"/>
        <v>200</v>
      </c>
      <c r="H33" s="153">
        <f t="shared" si="8"/>
        <v>200</v>
      </c>
      <c r="I33" s="153">
        <f t="shared" si="8"/>
        <v>200</v>
      </c>
      <c r="J33" s="153">
        <f t="shared" si="8"/>
        <v>200</v>
      </c>
      <c r="K33" s="153">
        <f t="shared" si="8"/>
        <v>200</v>
      </c>
      <c r="L33" s="153">
        <f t="shared" si="8"/>
        <v>200</v>
      </c>
      <c r="M33" s="153">
        <f t="shared" si="8"/>
        <v>200</v>
      </c>
      <c r="N33" s="153">
        <f t="shared" si="8"/>
        <v>200</v>
      </c>
      <c r="O33" s="153">
        <f t="shared" si="8"/>
        <v>200</v>
      </c>
      <c r="P33" s="153">
        <f t="shared" si="8"/>
        <v>200</v>
      </c>
      <c r="Q33" s="153">
        <f t="shared" si="8"/>
        <v>200</v>
      </c>
      <c r="R33" s="153">
        <f t="shared" si="8"/>
        <v>200</v>
      </c>
      <c r="S33" s="153">
        <f t="shared" si="8"/>
        <v>200</v>
      </c>
      <c r="T33" s="153">
        <f t="shared" si="8"/>
        <v>200</v>
      </c>
      <c r="U33" s="153">
        <f t="shared" si="8"/>
        <v>200</v>
      </c>
      <c r="V33" s="153">
        <f t="shared" si="8"/>
        <v>200</v>
      </c>
      <c r="W33" s="153">
        <f t="shared" si="8"/>
        <v>200</v>
      </c>
      <c r="X33" s="153">
        <f t="shared" si="8"/>
        <v>200</v>
      </c>
      <c r="Y33" s="153">
        <f t="shared" si="8"/>
        <v>200</v>
      </c>
      <c r="Z33" s="153">
        <f t="shared" si="8"/>
        <v>200</v>
      </c>
      <c r="AA33" s="153">
        <f t="shared" si="8"/>
        <v>200</v>
      </c>
      <c r="AB33" s="153">
        <f t="shared" si="8"/>
        <v>200</v>
      </c>
      <c r="AC33" s="153">
        <f t="shared" si="8"/>
        <v>200</v>
      </c>
      <c r="AD33" s="153">
        <f t="shared" si="8"/>
        <v>200</v>
      </c>
      <c r="AE33" s="153">
        <f t="shared" si="8"/>
        <v>200</v>
      </c>
      <c r="AF33" s="153">
        <f t="shared" si="8"/>
        <v>200</v>
      </c>
      <c r="AG33" s="153">
        <f t="shared" si="8"/>
        <v>200</v>
      </c>
      <c r="AH33" s="153">
        <f t="shared" si="8"/>
        <v>200</v>
      </c>
      <c r="AI33" s="153">
        <f t="shared" si="8"/>
        <v>200</v>
      </c>
      <c r="AJ33" s="153">
        <f t="shared" si="8"/>
        <v>200</v>
      </c>
      <c r="AK33" s="153">
        <f t="shared" si="8"/>
        <v>200</v>
      </c>
      <c r="AL33" s="153">
        <f t="shared" si="8"/>
        <v>200</v>
      </c>
      <c r="AM33" s="153">
        <f t="shared" si="8"/>
        <v>200</v>
      </c>
      <c r="AN33" s="153">
        <f t="shared" si="8"/>
        <v>200</v>
      </c>
      <c r="AO33" s="153">
        <f t="shared" si="8"/>
        <v>200</v>
      </c>
      <c r="AP33" s="153">
        <f t="shared" si="8"/>
        <v>200</v>
      </c>
      <c r="AQ33" s="153">
        <f t="shared" si="8"/>
        <v>200</v>
      </c>
      <c r="AR33" s="153">
        <f t="shared" si="8"/>
        <v>200</v>
      </c>
      <c r="AS33" s="153">
        <f t="shared" si="8"/>
        <v>200</v>
      </c>
      <c r="AT33" s="153">
        <f t="shared" si="8"/>
        <v>200</v>
      </c>
      <c r="AU33" s="153">
        <f t="shared" si="8"/>
        <v>500000</v>
      </c>
      <c r="AV33" s="249"/>
    </row>
    <row r="34" spans="1:48" s="12" customFormat="1" ht="153">
      <c r="A34" s="31"/>
      <c r="B34" s="31">
        <v>1</v>
      </c>
      <c r="C34" s="30" t="s">
        <v>314</v>
      </c>
      <c r="D34" s="148">
        <v>260000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70"/>
      <c r="AM34" s="148"/>
      <c r="AN34" s="148"/>
      <c r="AO34" s="148"/>
      <c r="AP34" s="148"/>
      <c r="AQ34" s="148"/>
      <c r="AR34" s="148"/>
      <c r="AS34" s="88"/>
      <c r="AT34" s="88"/>
      <c r="AU34" s="170">
        <f t="shared" si="5"/>
        <v>260000</v>
      </c>
      <c r="AV34" s="88" t="s">
        <v>251</v>
      </c>
    </row>
    <row r="35" spans="1:48" s="12" customFormat="1" ht="153">
      <c r="A35" s="31"/>
      <c r="B35" s="31">
        <v>2</v>
      </c>
      <c r="C35" s="30" t="s">
        <v>194</v>
      </c>
      <c r="D35" s="153">
        <v>208000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7"/>
      <c r="AM35" s="153"/>
      <c r="AN35" s="153"/>
      <c r="AO35" s="153"/>
      <c r="AP35" s="153"/>
      <c r="AQ35" s="153"/>
      <c r="AR35" s="153"/>
      <c r="AS35" s="153"/>
      <c r="AT35" s="153"/>
      <c r="AU35" s="157">
        <f t="shared" si="5"/>
        <v>208000</v>
      </c>
      <c r="AV35" s="249" t="s">
        <v>248</v>
      </c>
    </row>
    <row r="36" spans="1:48" s="12" customFormat="1" ht="51">
      <c r="A36" s="31"/>
      <c r="B36" s="31">
        <v>3</v>
      </c>
      <c r="C36" s="30" t="s">
        <v>329</v>
      </c>
      <c r="D36" s="153">
        <v>1500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7"/>
      <c r="AM36" s="153"/>
      <c r="AN36" s="153"/>
      <c r="AO36" s="153"/>
      <c r="AP36" s="153"/>
      <c r="AQ36" s="153"/>
      <c r="AR36" s="153"/>
      <c r="AS36" s="153"/>
      <c r="AT36" s="153"/>
      <c r="AU36" s="157">
        <f t="shared" si="5"/>
        <v>1500</v>
      </c>
      <c r="AV36" s="249"/>
    </row>
    <row r="37" spans="1:48" s="12" customFormat="1" ht="51">
      <c r="A37" s="31"/>
      <c r="B37" s="31">
        <v>4</v>
      </c>
      <c r="C37" s="30" t="s">
        <v>399</v>
      </c>
      <c r="D37" s="153">
        <v>4000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7"/>
      <c r="AM37" s="153"/>
      <c r="AN37" s="153"/>
      <c r="AO37" s="153"/>
      <c r="AP37" s="153"/>
      <c r="AQ37" s="153"/>
      <c r="AR37" s="153"/>
      <c r="AS37" s="153"/>
      <c r="AT37" s="153"/>
      <c r="AU37" s="157">
        <f t="shared" si="5"/>
        <v>4000</v>
      </c>
      <c r="AV37" s="249"/>
    </row>
    <row r="38" spans="1:48" s="12" customFormat="1" ht="51">
      <c r="A38" s="31"/>
      <c r="B38" s="31">
        <v>5</v>
      </c>
      <c r="C38" s="30" t="s">
        <v>400</v>
      </c>
      <c r="D38" s="153">
        <v>3500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7"/>
      <c r="AM38" s="153"/>
      <c r="AN38" s="153"/>
      <c r="AO38" s="153"/>
      <c r="AP38" s="153"/>
      <c r="AQ38" s="153"/>
      <c r="AR38" s="153"/>
      <c r="AS38" s="153"/>
      <c r="AT38" s="153"/>
      <c r="AU38" s="157">
        <f t="shared" si="5"/>
        <v>3500</v>
      </c>
      <c r="AV38" s="249"/>
    </row>
    <row r="39" spans="1:48" s="12" customFormat="1" ht="29.25">
      <c r="A39" s="31"/>
      <c r="B39" s="31">
        <v>6</v>
      </c>
      <c r="C39" s="30" t="s">
        <v>401</v>
      </c>
      <c r="D39" s="153">
        <v>8000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7"/>
      <c r="AM39" s="153"/>
      <c r="AN39" s="153"/>
      <c r="AO39" s="153"/>
      <c r="AP39" s="153"/>
      <c r="AQ39" s="153"/>
      <c r="AR39" s="153"/>
      <c r="AS39" s="153"/>
      <c r="AT39" s="153"/>
      <c r="AU39" s="157">
        <f t="shared" si="5"/>
        <v>8000</v>
      </c>
      <c r="AV39" s="249"/>
    </row>
    <row r="40" spans="1:48" s="12" customFormat="1" ht="51">
      <c r="A40" s="31"/>
      <c r="B40" s="31">
        <v>7</v>
      </c>
      <c r="C40" s="30" t="s">
        <v>402</v>
      </c>
      <c r="D40" s="153">
        <v>3000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7"/>
      <c r="AM40" s="153"/>
      <c r="AN40" s="153"/>
      <c r="AO40" s="153"/>
      <c r="AP40" s="153"/>
      <c r="AQ40" s="153"/>
      <c r="AR40" s="153"/>
      <c r="AS40" s="153"/>
      <c r="AT40" s="153"/>
      <c r="AU40" s="157">
        <f t="shared" si="5"/>
        <v>3000</v>
      </c>
      <c r="AV40" s="249"/>
    </row>
    <row r="41" spans="1:48" s="12" customFormat="1" ht="51">
      <c r="A41" s="31"/>
      <c r="B41" s="31">
        <v>8</v>
      </c>
      <c r="C41" s="30" t="str">
        <f>'[1]ALL'!H131</f>
        <v>مواد ومستلزمات السلامة والصحة المهنية في مركز الأجهزة المخبرية</v>
      </c>
      <c r="D41" s="153">
        <v>3600</v>
      </c>
      <c r="E41" s="153">
        <v>200</v>
      </c>
      <c r="F41" s="153">
        <v>200</v>
      </c>
      <c r="G41" s="153">
        <v>200</v>
      </c>
      <c r="H41" s="153">
        <v>200</v>
      </c>
      <c r="I41" s="153">
        <v>200</v>
      </c>
      <c r="J41" s="153">
        <v>200</v>
      </c>
      <c r="K41" s="153">
        <v>200</v>
      </c>
      <c r="L41" s="153">
        <v>200</v>
      </c>
      <c r="M41" s="153">
        <v>200</v>
      </c>
      <c r="N41" s="153">
        <v>200</v>
      </c>
      <c r="O41" s="153">
        <v>200</v>
      </c>
      <c r="P41" s="153">
        <v>200</v>
      </c>
      <c r="Q41" s="153">
        <v>200</v>
      </c>
      <c r="R41" s="153">
        <v>200</v>
      </c>
      <c r="S41" s="153">
        <v>200</v>
      </c>
      <c r="T41" s="153">
        <v>200</v>
      </c>
      <c r="U41" s="153">
        <v>200</v>
      </c>
      <c r="V41" s="153">
        <v>200</v>
      </c>
      <c r="W41" s="153">
        <v>200</v>
      </c>
      <c r="X41" s="153">
        <v>200</v>
      </c>
      <c r="Y41" s="153">
        <v>200</v>
      </c>
      <c r="Z41" s="153">
        <v>200</v>
      </c>
      <c r="AA41" s="153">
        <v>200</v>
      </c>
      <c r="AB41" s="153">
        <v>200</v>
      </c>
      <c r="AC41" s="153">
        <v>200</v>
      </c>
      <c r="AD41" s="153">
        <v>200</v>
      </c>
      <c r="AE41" s="153">
        <v>200</v>
      </c>
      <c r="AF41" s="153">
        <v>200</v>
      </c>
      <c r="AG41" s="153">
        <v>200</v>
      </c>
      <c r="AH41" s="153">
        <v>200</v>
      </c>
      <c r="AI41" s="153">
        <v>200</v>
      </c>
      <c r="AJ41" s="153">
        <v>200</v>
      </c>
      <c r="AK41" s="153">
        <v>200</v>
      </c>
      <c r="AL41" s="153">
        <v>200</v>
      </c>
      <c r="AM41" s="153">
        <v>200</v>
      </c>
      <c r="AN41" s="153">
        <v>200</v>
      </c>
      <c r="AO41" s="153">
        <v>200</v>
      </c>
      <c r="AP41" s="153">
        <v>200</v>
      </c>
      <c r="AQ41" s="153">
        <v>200</v>
      </c>
      <c r="AR41" s="153">
        <v>200</v>
      </c>
      <c r="AS41" s="153">
        <v>200</v>
      </c>
      <c r="AT41" s="153">
        <v>200</v>
      </c>
      <c r="AU41" s="157">
        <f t="shared" si="5"/>
        <v>12000</v>
      </c>
      <c r="AV41" s="249"/>
    </row>
    <row r="42" spans="1:48" s="12" customFormat="1" ht="54.75" customHeight="1">
      <c r="A42" s="31"/>
      <c r="B42" s="31">
        <v>211</v>
      </c>
      <c r="C42" s="30" t="s">
        <v>89</v>
      </c>
      <c r="D42" s="242">
        <f>D43</f>
        <v>35000</v>
      </c>
      <c r="E42" s="242">
        <f aca="true" t="shared" si="9" ref="E42:AT42">E43</f>
        <v>0</v>
      </c>
      <c r="F42" s="242">
        <f t="shared" si="9"/>
        <v>0</v>
      </c>
      <c r="G42" s="242">
        <f t="shared" si="9"/>
        <v>0</v>
      </c>
      <c r="H42" s="242">
        <f t="shared" si="9"/>
        <v>0</v>
      </c>
      <c r="I42" s="242">
        <f t="shared" si="9"/>
        <v>0</v>
      </c>
      <c r="J42" s="242">
        <f t="shared" si="9"/>
        <v>0</v>
      </c>
      <c r="K42" s="242">
        <f t="shared" si="9"/>
        <v>0</v>
      </c>
      <c r="L42" s="242">
        <f t="shared" si="9"/>
        <v>0</v>
      </c>
      <c r="M42" s="242">
        <f t="shared" si="9"/>
        <v>0</v>
      </c>
      <c r="N42" s="242">
        <f t="shared" si="9"/>
        <v>0</v>
      </c>
      <c r="O42" s="242">
        <f t="shared" si="9"/>
        <v>0</v>
      </c>
      <c r="P42" s="242">
        <f t="shared" si="9"/>
        <v>0</v>
      </c>
      <c r="Q42" s="242">
        <f t="shared" si="9"/>
        <v>0</v>
      </c>
      <c r="R42" s="242">
        <f t="shared" si="9"/>
        <v>0</v>
      </c>
      <c r="S42" s="242">
        <f t="shared" si="9"/>
        <v>0</v>
      </c>
      <c r="T42" s="242">
        <f t="shared" si="9"/>
        <v>0</v>
      </c>
      <c r="U42" s="242">
        <f t="shared" si="9"/>
        <v>0</v>
      </c>
      <c r="V42" s="242">
        <f t="shared" si="9"/>
        <v>0</v>
      </c>
      <c r="W42" s="242">
        <f t="shared" si="9"/>
        <v>0</v>
      </c>
      <c r="X42" s="242">
        <f t="shared" si="9"/>
        <v>0</v>
      </c>
      <c r="Y42" s="242">
        <f t="shared" si="9"/>
        <v>0</v>
      </c>
      <c r="Z42" s="242">
        <f t="shared" si="9"/>
        <v>0</v>
      </c>
      <c r="AA42" s="242">
        <f t="shared" si="9"/>
        <v>0</v>
      </c>
      <c r="AB42" s="242">
        <f t="shared" si="9"/>
        <v>0</v>
      </c>
      <c r="AC42" s="242">
        <f t="shared" si="9"/>
        <v>0</v>
      </c>
      <c r="AD42" s="242">
        <f t="shared" si="9"/>
        <v>0</v>
      </c>
      <c r="AE42" s="242">
        <f t="shared" si="9"/>
        <v>0</v>
      </c>
      <c r="AF42" s="242">
        <f t="shared" si="9"/>
        <v>0</v>
      </c>
      <c r="AG42" s="242">
        <f t="shared" si="9"/>
        <v>0</v>
      </c>
      <c r="AH42" s="242">
        <f t="shared" si="9"/>
        <v>0</v>
      </c>
      <c r="AI42" s="242">
        <f t="shared" si="9"/>
        <v>0</v>
      </c>
      <c r="AJ42" s="242">
        <f t="shared" si="9"/>
        <v>0</v>
      </c>
      <c r="AK42" s="242">
        <f t="shared" si="9"/>
        <v>0</v>
      </c>
      <c r="AL42" s="242">
        <f t="shared" si="9"/>
        <v>0</v>
      </c>
      <c r="AM42" s="242">
        <f t="shared" si="9"/>
        <v>0</v>
      </c>
      <c r="AN42" s="242">
        <f t="shared" si="9"/>
        <v>0</v>
      </c>
      <c r="AO42" s="242">
        <f t="shared" si="9"/>
        <v>0</v>
      </c>
      <c r="AP42" s="242">
        <f t="shared" si="9"/>
        <v>0</v>
      </c>
      <c r="AQ42" s="242">
        <f t="shared" si="9"/>
        <v>0</v>
      </c>
      <c r="AR42" s="242">
        <f t="shared" si="9"/>
        <v>0</v>
      </c>
      <c r="AS42" s="242">
        <f t="shared" si="9"/>
        <v>0</v>
      </c>
      <c r="AT42" s="242">
        <f t="shared" si="9"/>
        <v>0</v>
      </c>
      <c r="AU42" s="242">
        <f t="shared" si="5"/>
        <v>35000</v>
      </c>
      <c r="AV42" s="88"/>
    </row>
    <row r="43" spans="1:48" s="12" customFormat="1" ht="96.75" customHeight="1">
      <c r="A43" s="31"/>
      <c r="B43" s="31">
        <v>1</v>
      </c>
      <c r="C43" s="30" t="s">
        <v>195</v>
      </c>
      <c r="D43" s="153">
        <v>35000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82"/>
      <c r="AM43" s="148"/>
      <c r="AN43" s="148"/>
      <c r="AO43" s="148"/>
      <c r="AP43" s="148"/>
      <c r="AQ43" s="148"/>
      <c r="AR43" s="148"/>
      <c r="AS43" s="148"/>
      <c r="AT43" s="148"/>
      <c r="AU43" s="250">
        <f t="shared" si="5"/>
        <v>35000</v>
      </c>
      <c r="AV43" s="251" t="s">
        <v>248</v>
      </c>
    </row>
    <row r="44" spans="1:48" s="12" customFormat="1" ht="46.5" customHeight="1">
      <c r="A44" s="31"/>
      <c r="B44" s="31">
        <v>212</v>
      </c>
      <c r="C44" s="30" t="s">
        <v>76</v>
      </c>
      <c r="D44" s="242">
        <f>D45</f>
        <v>30000</v>
      </c>
      <c r="E44" s="242">
        <f aca="true" t="shared" si="10" ref="E44:AT44">E45</f>
        <v>0</v>
      </c>
      <c r="F44" s="242">
        <f t="shared" si="10"/>
        <v>0</v>
      </c>
      <c r="G44" s="242">
        <f t="shared" si="10"/>
        <v>0</v>
      </c>
      <c r="H44" s="242">
        <f t="shared" si="10"/>
        <v>0</v>
      </c>
      <c r="I44" s="242">
        <f t="shared" si="10"/>
        <v>0</v>
      </c>
      <c r="J44" s="242">
        <f t="shared" si="10"/>
        <v>0</v>
      </c>
      <c r="K44" s="242">
        <f t="shared" si="10"/>
        <v>0</v>
      </c>
      <c r="L44" s="242">
        <f t="shared" si="10"/>
        <v>0</v>
      </c>
      <c r="M44" s="242">
        <f t="shared" si="10"/>
        <v>0</v>
      </c>
      <c r="N44" s="242">
        <f t="shared" si="10"/>
        <v>0</v>
      </c>
      <c r="O44" s="242">
        <f t="shared" si="10"/>
        <v>0</v>
      </c>
      <c r="P44" s="242">
        <f t="shared" si="10"/>
        <v>0</v>
      </c>
      <c r="Q44" s="242">
        <f t="shared" si="10"/>
        <v>0</v>
      </c>
      <c r="R44" s="242">
        <f t="shared" si="10"/>
        <v>0</v>
      </c>
      <c r="S44" s="242">
        <f t="shared" si="10"/>
        <v>0</v>
      </c>
      <c r="T44" s="242">
        <f t="shared" si="10"/>
        <v>0</v>
      </c>
      <c r="U44" s="242">
        <f t="shared" si="10"/>
        <v>0</v>
      </c>
      <c r="V44" s="242">
        <f t="shared" si="10"/>
        <v>0</v>
      </c>
      <c r="W44" s="242">
        <f t="shared" si="10"/>
        <v>0</v>
      </c>
      <c r="X44" s="242">
        <f t="shared" si="10"/>
        <v>0</v>
      </c>
      <c r="Y44" s="242">
        <f t="shared" si="10"/>
        <v>0</v>
      </c>
      <c r="Z44" s="242">
        <f t="shared" si="10"/>
        <v>0</v>
      </c>
      <c r="AA44" s="242">
        <f t="shared" si="10"/>
        <v>0</v>
      </c>
      <c r="AB44" s="242">
        <f t="shared" si="10"/>
        <v>0</v>
      </c>
      <c r="AC44" s="242">
        <f t="shared" si="10"/>
        <v>0</v>
      </c>
      <c r="AD44" s="242">
        <f t="shared" si="10"/>
        <v>0</v>
      </c>
      <c r="AE44" s="242">
        <f>AE45</f>
        <v>0</v>
      </c>
      <c r="AF44" s="242">
        <f t="shared" si="10"/>
        <v>0</v>
      </c>
      <c r="AG44" s="242">
        <f t="shared" si="10"/>
        <v>0</v>
      </c>
      <c r="AH44" s="242">
        <f t="shared" si="10"/>
        <v>0</v>
      </c>
      <c r="AI44" s="242">
        <f t="shared" si="10"/>
        <v>0</v>
      </c>
      <c r="AJ44" s="242">
        <f t="shared" si="10"/>
        <v>0</v>
      </c>
      <c r="AK44" s="242">
        <f t="shared" si="10"/>
        <v>0</v>
      </c>
      <c r="AL44" s="242">
        <f t="shared" si="10"/>
        <v>0</v>
      </c>
      <c r="AM44" s="242">
        <f t="shared" si="10"/>
        <v>0</v>
      </c>
      <c r="AN44" s="242">
        <f t="shared" si="10"/>
        <v>0</v>
      </c>
      <c r="AO44" s="242">
        <f t="shared" si="10"/>
        <v>0</v>
      </c>
      <c r="AP44" s="242">
        <f t="shared" si="10"/>
        <v>0</v>
      </c>
      <c r="AQ44" s="242">
        <f t="shared" si="10"/>
        <v>0</v>
      </c>
      <c r="AR44" s="242">
        <f t="shared" si="10"/>
        <v>0</v>
      </c>
      <c r="AS44" s="242">
        <f t="shared" si="10"/>
        <v>0</v>
      </c>
      <c r="AT44" s="242">
        <f t="shared" si="10"/>
        <v>0</v>
      </c>
      <c r="AU44" s="242">
        <f t="shared" si="5"/>
        <v>30000</v>
      </c>
      <c r="AV44" s="88"/>
    </row>
    <row r="45" spans="1:48" s="12" customFormat="1" ht="48.75" customHeight="1">
      <c r="A45" s="31"/>
      <c r="B45" s="31">
        <v>1</v>
      </c>
      <c r="C45" s="30" t="s">
        <v>90</v>
      </c>
      <c r="D45" s="148">
        <v>30000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88"/>
      <c r="AT45" s="88"/>
      <c r="AU45" s="170">
        <f t="shared" si="5"/>
        <v>30000</v>
      </c>
      <c r="AV45" s="88" t="s">
        <v>251</v>
      </c>
    </row>
    <row r="46" spans="1:48" s="12" customFormat="1" ht="43.5" customHeight="1">
      <c r="A46" s="31"/>
      <c r="B46" s="31">
        <v>214</v>
      </c>
      <c r="C46" s="30" t="s">
        <v>423</v>
      </c>
      <c r="D46" s="148">
        <f>D47</f>
        <v>5000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88"/>
      <c r="AT46" s="88"/>
      <c r="AU46" s="170">
        <f t="shared" si="5"/>
        <v>5000</v>
      </c>
      <c r="AV46" s="88"/>
    </row>
    <row r="47" spans="1:48" s="12" customFormat="1" ht="46.5" customHeight="1">
      <c r="A47" s="31"/>
      <c r="B47" s="31">
        <v>32</v>
      </c>
      <c r="C47" s="30" t="s">
        <v>91</v>
      </c>
      <c r="D47" s="148">
        <v>5000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88"/>
      <c r="AT47" s="88"/>
      <c r="AU47" s="170">
        <f t="shared" si="5"/>
        <v>5000</v>
      </c>
      <c r="AV47" s="88"/>
    </row>
    <row r="48" spans="1:48" s="12" customFormat="1" ht="85.5" customHeight="1">
      <c r="A48" s="252" t="s">
        <v>63</v>
      </c>
      <c r="B48" s="253"/>
      <c r="C48" s="254"/>
      <c r="D48" s="148">
        <f aca="true" t="shared" si="11" ref="D48:AU48">D21+D22+D23+D24+D25+D29+D31+D33+D42+D44+D46</f>
        <v>923000</v>
      </c>
      <c r="E48" s="148">
        <f t="shared" si="11"/>
        <v>8600</v>
      </c>
      <c r="F48" s="148">
        <f t="shared" si="11"/>
        <v>8350</v>
      </c>
      <c r="G48" s="148">
        <f t="shared" si="11"/>
        <v>8450</v>
      </c>
      <c r="H48" s="148">
        <f t="shared" si="11"/>
        <v>7350</v>
      </c>
      <c r="I48" s="148">
        <f t="shared" si="11"/>
        <v>7400</v>
      </c>
      <c r="J48" s="148">
        <f t="shared" si="11"/>
        <v>7400</v>
      </c>
      <c r="K48" s="148">
        <f t="shared" si="11"/>
        <v>7500</v>
      </c>
      <c r="L48" s="148">
        <f t="shared" si="11"/>
        <v>7350</v>
      </c>
      <c r="M48" s="148">
        <f t="shared" si="11"/>
        <v>10400</v>
      </c>
      <c r="N48" s="148">
        <f t="shared" si="11"/>
        <v>7300</v>
      </c>
      <c r="O48" s="148">
        <f t="shared" si="11"/>
        <v>7300</v>
      </c>
      <c r="P48" s="148">
        <f t="shared" si="11"/>
        <v>15550</v>
      </c>
      <c r="Q48" s="148">
        <f t="shared" si="11"/>
        <v>13400</v>
      </c>
      <c r="R48" s="148">
        <f t="shared" si="11"/>
        <v>6650</v>
      </c>
      <c r="S48" s="148">
        <f t="shared" si="11"/>
        <v>6350</v>
      </c>
      <c r="T48" s="148">
        <f t="shared" si="11"/>
        <v>6350</v>
      </c>
      <c r="U48" s="148">
        <f t="shared" si="11"/>
        <v>6350</v>
      </c>
      <c r="V48" s="148">
        <f t="shared" si="11"/>
        <v>6400</v>
      </c>
      <c r="W48" s="148">
        <f t="shared" si="11"/>
        <v>5950</v>
      </c>
      <c r="X48" s="148">
        <f t="shared" si="11"/>
        <v>5850</v>
      </c>
      <c r="Y48" s="148">
        <f t="shared" si="11"/>
        <v>5800</v>
      </c>
      <c r="Z48" s="148">
        <f t="shared" si="11"/>
        <v>5800</v>
      </c>
      <c r="AA48" s="148">
        <f t="shared" si="11"/>
        <v>7950</v>
      </c>
      <c r="AB48" s="148">
        <f t="shared" si="11"/>
        <v>6850</v>
      </c>
      <c r="AC48" s="148">
        <f t="shared" si="11"/>
        <v>6900</v>
      </c>
      <c r="AD48" s="148">
        <f t="shared" si="11"/>
        <v>6850</v>
      </c>
      <c r="AE48" s="148">
        <f t="shared" si="11"/>
        <v>9400</v>
      </c>
      <c r="AF48" s="148">
        <f t="shared" si="11"/>
        <v>7850</v>
      </c>
      <c r="AG48" s="148">
        <f t="shared" si="11"/>
        <v>8000</v>
      </c>
      <c r="AH48" s="148">
        <f t="shared" si="11"/>
        <v>9350</v>
      </c>
      <c r="AI48" s="148">
        <f t="shared" si="11"/>
        <v>7300</v>
      </c>
      <c r="AJ48" s="148">
        <f t="shared" si="11"/>
        <v>5350</v>
      </c>
      <c r="AK48" s="148">
        <f t="shared" si="11"/>
        <v>5250</v>
      </c>
      <c r="AL48" s="148">
        <f t="shared" si="11"/>
        <v>5350</v>
      </c>
      <c r="AM48" s="148">
        <f t="shared" si="11"/>
        <v>5350</v>
      </c>
      <c r="AN48" s="148">
        <f t="shared" si="11"/>
        <v>5350</v>
      </c>
      <c r="AO48" s="148">
        <f t="shared" si="11"/>
        <v>5350</v>
      </c>
      <c r="AP48" s="148">
        <f t="shared" si="11"/>
        <v>5350</v>
      </c>
      <c r="AQ48" s="148">
        <f t="shared" si="11"/>
        <v>5300</v>
      </c>
      <c r="AR48" s="148">
        <f t="shared" si="11"/>
        <v>6400</v>
      </c>
      <c r="AS48" s="148">
        <f t="shared" si="11"/>
        <v>5300</v>
      </c>
      <c r="AT48" s="148">
        <f t="shared" si="11"/>
        <v>10350</v>
      </c>
      <c r="AU48" s="148">
        <f t="shared" si="11"/>
        <v>1230000</v>
      </c>
      <c r="AV48" s="148"/>
    </row>
    <row r="49" spans="1:48" s="12" customFormat="1" ht="87" customHeight="1">
      <c r="A49" s="252" t="s">
        <v>32</v>
      </c>
      <c r="B49" s="253"/>
      <c r="C49" s="254"/>
      <c r="D49" s="148">
        <f aca="true" t="shared" si="12" ref="D49:AT49">D48+D18+D15</f>
        <v>12666000</v>
      </c>
      <c r="E49" s="148">
        <f t="shared" si="12"/>
        <v>461100</v>
      </c>
      <c r="F49" s="148">
        <f t="shared" si="12"/>
        <v>443850</v>
      </c>
      <c r="G49" s="148">
        <f t="shared" si="12"/>
        <v>393450</v>
      </c>
      <c r="H49" s="148">
        <f t="shared" si="12"/>
        <v>391850</v>
      </c>
      <c r="I49" s="148">
        <f t="shared" si="12"/>
        <v>387400</v>
      </c>
      <c r="J49" s="148">
        <f t="shared" si="12"/>
        <v>335400</v>
      </c>
      <c r="K49" s="148">
        <f t="shared" si="12"/>
        <v>335500</v>
      </c>
      <c r="L49" s="148">
        <f t="shared" si="12"/>
        <v>335350</v>
      </c>
      <c r="M49" s="148">
        <f t="shared" si="12"/>
        <v>942400</v>
      </c>
      <c r="N49" s="148">
        <f t="shared" si="12"/>
        <v>908300</v>
      </c>
      <c r="O49" s="148">
        <f t="shared" si="12"/>
        <v>908300</v>
      </c>
      <c r="P49" s="148">
        <f t="shared" si="12"/>
        <v>443550</v>
      </c>
      <c r="Q49" s="148">
        <f t="shared" si="12"/>
        <v>399400</v>
      </c>
      <c r="R49" s="148">
        <f t="shared" si="12"/>
        <v>287650</v>
      </c>
      <c r="S49" s="148">
        <f t="shared" si="12"/>
        <v>237350</v>
      </c>
      <c r="T49" s="148">
        <f t="shared" si="12"/>
        <v>230350</v>
      </c>
      <c r="U49" s="148">
        <f t="shared" si="12"/>
        <v>212350</v>
      </c>
      <c r="V49" s="148">
        <f t="shared" si="12"/>
        <v>205400</v>
      </c>
      <c r="W49" s="148">
        <f t="shared" si="12"/>
        <v>187950</v>
      </c>
      <c r="X49" s="148">
        <f t="shared" si="12"/>
        <v>187850</v>
      </c>
      <c r="Y49" s="148">
        <f t="shared" si="12"/>
        <v>187800</v>
      </c>
      <c r="Z49" s="148">
        <f t="shared" si="12"/>
        <v>183800</v>
      </c>
      <c r="AA49" s="148">
        <f t="shared" si="12"/>
        <v>238950</v>
      </c>
      <c r="AB49" s="148">
        <f t="shared" si="12"/>
        <v>206850</v>
      </c>
      <c r="AC49" s="148">
        <f t="shared" si="12"/>
        <v>183900</v>
      </c>
      <c r="AD49" s="148">
        <f t="shared" si="12"/>
        <v>182850</v>
      </c>
      <c r="AE49" s="148">
        <f t="shared" si="12"/>
        <v>346400</v>
      </c>
      <c r="AF49" s="148">
        <f t="shared" si="12"/>
        <v>297850</v>
      </c>
      <c r="AG49" s="148">
        <f t="shared" si="12"/>
        <v>293000</v>
      </c>
      <c r="AH49" s="148">
        <f t="shared" si="12"/>
        <v>268850</v>
      </c>
      <c r="AI49" s="148">
        <f t="shared" si="12"/>
        <v>179800</v>
      </c>
      <c r="AJ49" s="148">
        <f t="shared" si="12"/>
        <v>179850</v>
      </c>
      <c r="AK49" s="148">
        <f t="shared" si="12"/>
        <v>148750</v>
      </c>
      <c r="AL49" s="148">
        <f t="shared" si="12"/>
        <v>148850</v>
      </c>
      <c r="AM49" s="148">
        <f t="shared" si="12"/>
        <v>147350</v>
      </c>
      <c r="AN49" s="148">
        <f t="shared" si="12"/>
        <v>166350</v>
      </c>
      <c r="AO49" s="148">
        <f t="shared" si="12"/>
        <v>149350</v>
      </c>
      <c r="AP49" s="148">
        <f t="shared" si="12"/>
        <v>149350</v>
      </c>
      <c r="AQ49" s="148">
        <f t="shared" si="12"/>
        <v>139300</v>
      </c>
      <c r="AR49" s="148">
        <f t="shared" si="12"/>
        <v>184900</v>
      </c>
      <c r="AS49" s="148">
        <f t="shared" si="12"/>
        <v>145300</v>
      </c>
      <c r="AT49" s="148">
        <f t="shared" si="12"/>
        <v>195850</v>
      </c>
      <c r="AU49" s="148">
        <f>AU15+AU18+AU48</f>
        <v>25226000</v>
      </c>
      <c r="AV49" s="88"/>
    </row>
    <row r="50" spans="1:48" s="12" customFormat="1" ht="89.25" customHeight="1">
      <c r="A50" s="252" t="s">
        <v>85</v>
      </c>
      <c r="B50" s="253"/>
      <c r="C50" s="254"/>
      <c r="D50" s="148">
        <f>D49</f>
        <v>12666000</v>
      </c>
      <c r="E50" s="148">
        <f aca="true" t="shared" si="13" ref="E50:AT50">E49</f>
        <v>461100</v>
      </c>
      <c r="F50" s="148">
        <f t="shared" si="13"/>
        <v>443850</v>
      </c>
      <c r="G50" s="148">
        <f t="shared" si="13"/>
        <v>393450</v>
      </c>
      <c r="H50" s="148">
        <f t="shared" si="13"/>
        <v>391850</v>
      </c>
      <c r="I50" s="148">
        <f t="shared" si="13"/>
        <v>387400</v>
      </c>
      <c r="J50" s="148">
        <f t="shared" si="13"/>
        <v>335400</v>
      </c>
      <c r="K50" s="148">
        <f t="shared" si="13"/>
        <v>335500</v>
      </c>
      <c r="L50" s="148">
        <f t="shared" si="13"/>
        <v>335350</v>
      </c>
      <c r="M50" s="148">
        <f t="shared" si="13"/>
        <v>942400</v>
      </c>
      <c r="N50" s="148">
        <f t="shared" si="13"/>
        <v>908300</v>
      </c>
      <c r="O50" s="148">
        <f t="shared" si="13"/>
        <v>908300</v>
      </c>
      <c r="P50" s="148">
        <f t="shared" si="13"/>
        <v>443550</v>
      </c>
      <c r="Q50" s="148">
        <f t="shared" si="13"/>
        <v>399400</v>
      </c>
      <c r="R50" s="148">
        <f t="shared" si="13"/>
        <v>287650</v>
      </c>
      <c r="S50" s="148">
        <f t="shared" si="13"/>
        <v>237350</v>
      </c>
      <c r="T50" s="148">
        <f t="shared" si="13"/>
        <v>230350</v>
      </c>
      <c r="U50" s="148">
        <f t="shared" si="13"/>
        <v>212350</v>
      </c>
      <c r="V50" s="148">
        <f t="shared" si="13"/>
        <v>205400</v>
      </c>
      <c r="W50" s="148">
        <f t="shared" si="13"/>
        <v>187950</v>
      </c>
      <c r="X50" s="148">
        <f t="shared" si="13"/>
        <v>187850</v>
      </c>
      <c r="Y50" s="148">
        <f t="shared" si="13"/>
        <v>187800</v>
      </c>
      <c r="Z50" s="148">
        <f t="shared" si="13"/>
        <v>183800</v>
      </c>
      <c r="AA50" s="148">
        <f t="shared" si="13"/>
        <v>238950</v>
      </c>
      <c r="AB50" s="148">
        <f t="shared" si="13"/>
        <v>206850</v>
      </c>
      <c r="AC50" s="148">
        <f t="shared" si="13"/>
        <v>183900</v>
      </c>
      <c r="AD50" s="148">
        <f t="shared" si="13"/>
        <v>182850</v>
      </c>
      <c r="AE50" s="148">
        <f t="shared" si="13"/>
        <v>346400</v>
      </c>
      <c r="AF50" s="148">
        <f t="shared" si="13"/>
        <v>297850</v>
      </c>
      <c r="AG50" s="148">
        <f t="shared" si="13"/>
        <v>293000</v>
      </c>
      <c r="AH50" s="148">
        <f t="shared" si="13"/>
        <v>268850</v>
      </c>
      <c r="AI50" s="148">
        <f t="shared" si="13"/>
        <v>179800</v>
      </c>
      <c r="AJ50" s="148">
        <f t="shared" si="13"/>
        <v>179850</v>
      </c>
      <c r="AK50" s="148">
        <f t="shared" si="13"/>
        <v>148750</v>
      </c>
      <c r="AL50" s="148">
        <f t="shared" si="13"/>
        <v>148850</v>
      </c>
      <c r="AM50" s="148">
        <f t="shared" si="13"/>
        <v>147350</v>
      </c>
      <c r="AN50" s="148">
        <f t="shared" si="13"/>
        <v>166350</v>
      </c>
      <c r="AO50" s="148">
        <f t="shared" si="13"/>
        <v>149350</v>
      </c>
      <c r="AP50" s="148">
        <f t="shared" si="13"/>
        <v>149350</v>
      </c>
      <c r="AQ50" s="148">
        <f t="shared" si="13"/>
        <v>139300</v>
      </c>
      <c r="AR50" s="148">
        <f t="shared" si="13"/>
        <v>184900</v>
      </c>
      <c r="AS50" s="148">
        <f t="shared" si="13"/>
        <v>145300</v>
      </c>
      <c r="AT50" s="148">
        <f t="shared" si="13"/>
        <v>195850</v>
      </c>
      <c r="AU50" s="148">
        <f>AU16+AU19+AU49</f>
        <v>25226000</v>
      </c>
      <c r="AV50" s="88"/>
    </row>
    <row r="51" spans="45:48" ht="12.75">
      <c r="AS51" s="41"/>
      <c r="AT51" s="41"/>
      <c r="AU51" s="41"/>
      <c r="AV51" s="41"/>
    </row>
  </sheetData>
  <sheetProtection/>
  <mergeCells count="8">
    <mergeCell ref="A48:C48"/>
    <mergeCell ref="A49:C49"/>
    <mergeCell ref="A50:C50"/>
    <mergeCell ref="A1:C1"/>
    <mergeCell ref="A18:C18"/>
    <mergeCell ref="A15:C15"/>
    <mergeCell ref="B3:C3"/>
    <mergeCell ref="B4:C4"/>
  </mergeCells>
  <printOptions horizontalCentered="1"/>
  <pageMargins left="0.1968503937007874" right="0.15748031496062992" top="0.984251968503937" bottom="0.5118110236220472" header="0.31496062992125984" footer="0.2362204724409449"/>
  <pageSetup horizontalDpi="300" verticalDpi="300" orientation="landscape" paperSize="9" scale="85" r:id="rId1"/>
  <headerFooter alignWithMargins="0">
    <oddHeader>&amp;C&amp;"Arial,غامق"&amp;12بيان النفقات الجارية لمديريات التربية والتعليم للعام 2023&amp;R
الفصل : 2501 وزارة التربية والتعليم
البرنامج 4405 التعليم المهني</oddHeader>
    <oddFooter>&amp;LForm# QF 27-56 rev.a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X619"/>
  <sheetViews>
    <sheetView rightToLeft="1" zoomScale="130" zoomScaleNormal="130" zoomScalePageLayoutView="0" workbookViewId="0" topLeftCell="A74">
      <selection activeCell="N76" sqref="N76"/>
    </sheetView>
  </sheetViews>
  <sheetFormatPr defaultColWidth="9.140625" defaultRowHeight="19.5" customHeight="1"/>
  <cols>
    <col min="1" max="1" width="5.421875" style="103" customWidth="1"/>
    <col min="2" max="2" width="6.140625" style="103" customWidth="1"/>
    <col min="3" max="3" width="13.8515625" style="103" customWidth="1"/>
    <col min="4" max="4" width="4.140625" style="90" bestFit="1" customWidth="1"/>
    <col min="5" max="10" width="2.7109375" style="90" customWidth="1"/>
    <col min="11" max="11" width="3.7109375" style="90" customWidth="1"/>
    <col min="12" max="15" width="2.7109375" style="90" customWidth="1"/>
    <col min="16" max="16" width="3.421875" style="90" customWidth="1"/>
    <col min="17" max="41" width="2.7109375" style="90" customWidth="1"/>
    <col min="42" max="45" width="2.7109375" style="91" customWidth="1"/>
    <col min="46" max="46" width="4.140625" style="90" bestFit="1" customWidth="1"/>
    <col min="47" max="47" width="3.28125" style="92" customWidth="1"/>
    <col min="48" max="48" width="4.140625" style="92" bestFit="1" customWidth="1"/>
    <col min="49" max="16384" width="9.140625" style="92" customWidth="1"/>
  </cols>
  <sheetData>
    <row r="1" spans="1:13" ht="12">
      <c r="A1" s="196" t="s">
        <v>34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48" s="95" customFormat="1" ht="78.75" customHeight="1">
      <c r="A2" s="93" t="s">
        <v>44</v>
      </c>
      <c r="B2" s="93" t="s">
        <v>45</v>
      </c>
      <c r="C2" s="94" t="s">
        <v>46</v>
      </c>
      <c r="D2" s="93" t="s">
        <v>118</v>
      </c>
      <c r="E2" s="93" t="s">
        <v>174</v>
      </c>
      <c r="F2" s="93" t="s">
        <v>175</v>
      </c>
      <c r="G2" s="93" t="s">
        <v>176</v>
      </c>
      <c r="H2" s="93" t="s">
        <v>177</v>
      </c>
      <c r="I2" s="93" t="s">
        <v>178</v>
      </c>
      <c r="J2" s="93" t="s">
        <v>119</v>
      </c>
      <c r="K2" s="93" t="s">
        <v>120</v>
      </c>
      <c r="L2" s="93" t="s">
        <v>121</v>
      </c>
      <c r="M2" s="93" t="s">
        <v>122</v>
      </c>
      <c r="N2" s="93" t="s">
        <v>123</v>
      </c>
      <c r="O2" s="93" t="s">
        <v>124</v>
      </c>
      <c r="P2" s="93" t="s">
        <v>125</v>
      </c>
      <c r="Q2" s="93" t="s">
        <v>126</v>
      </c>
      <c r="R2" s="93" t="s">
        <v>179</v>
      </c>
      <c r="S2" s="93" t="s">
        <v>180</v>
      </c>
      <c r="T2" s="93" t="s">
        <v>181</v>
      </c>
      <c r="U2" s="93" t="s">
        <v>182</v>
      </c>
      <c r="V2" s="93" t="s">
        <v>183</v>
      </c>
      <c r="W2" s="93" t="s">
        <v>184</v>
      </c>
      <c r="X2" s="93" t="s">
        <v>185</v>
      </c>
      <c r="Y2" s="93" t="s">
        <v>127</v>
      </c>
      <c r="Z2" s="93" t="s">
        <v>128</v>
      </c>
      <c r="AA2" s="93" t="s">
        <v>129</v>
      </c>
      <c r="AB2" s="93" t="s">
        <v>130</v>
      </c>
      <c r="AC2" s="93" t="s">
        <v>131</v>
      </c>
      <c r="AD2" s="93" t="s">
        <v>132</v>
      </c>
      <c r="AE2" s="93" t="s">
        <v>133</v>
      </c>
      <c r="AF2" s="93" t="s">
        <v>134</v>
      </c>
      <c r="AG2" s="93" t="s">
        <v>135</v>
      </c>
      <c r="AH2" s="93" t="s">
        <v>136</v>
      </c>
      <c r="AI2" s="93" t="s">
        <v>137</v>
      </c>
      <c r="AJ2" s="93" t="s">
        <v>138</v>
      </c>
      <c r="AK2" s="93" t="s">
        <v>139</v>
      </c>
      <c r="AL2" s="93" t="s">
        <v>140</v>
      </c>
      <c r="AM2" s="93" t="s">
        <v>141</v>
      </c>
      <c r="AN2" s="93" t="s">
        <v>142</v>
      </c>
      <c r="AO2" s="93" t="s">
        <v>143</v>
      </c>
      <c r="AP2" s="93" t="s">
        <v>144</v>
      </c>
      <c r="AQ2" s="93" t="s">
        <v>145</v>
      </c>
      <c r="AR2" s="93" t="s">
        <v>146</v>
      </c>
      <c r="AS2" s="93" t="s">
        <v>147</v>
      </c>
      <c r="AT2" s="93" t="s">
        <v>148</v>
      </c>
      <c r="AU2" s="93" t="s">
        <v>63</v>
      </c>
      <c r="AV2" s="93" t="s">
        <v>149</v>
      </c>
    </row>
    <row r="3" spans="1:48" ht="12">
      <c r="A3" s="96">
        <v>21</v>
      </c>
      <c r="B3" s="194" t="s">
        <v>47</v>
      </c>
      <c r="C3" s="195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8"/>
      <c r="AQ3" s="98"/>
      <c r="AR3" s="98"/>
      <c r="AS3" s="98"/>
      <c r="AT3" s="99"/>
      <c r="AU3" s="99"/>
      <c r="AV3" s="99"/>
    </row>
    <row r="4" spans="1:48" ht="12">
      <c r="A4" s="100">
        <v>2111</v>
      </c>
      <c r="B4" s="192" t="s">
        <v>48</v>
      </c>
      <c r="C4" s="19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8"/>
      <c r="AQ4" s="98"/>
      <c r="AR4" s="98"/>
      <c r="AS4" s="98"/>
      <c r="AT4" s="99"/>
      <c r="AU4" s="99"/>
      <c r="AV4" s="99"/>
    </row>
    <row r="5" spans="1:49" s="271" customFormat="1" ht="54.75" customHeight="1">
      <c r="A5" s="263"/>
      <c r="B5" s="264">
        <v>116</v>
      </c>
      <c r="C5" s="265" t="s">
        <v>58</v>
      </c>
      <c r="D5" s="266">
        <v>10000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8"/>
      <c r="AU5" s="269">
        <f>SUM(D5:AT5)</f>
        <v>10000</v>
      </c>
      <c r="AV5" s="268"/>
      <c r="AW5" s="270"/>
    </row>
    <row r="6" spans="1:48" s="271" customFormat="1" ht="64.5" customHeight="1">
      <c r="A6" s="263"/>
      <c r="B6" s="264">
        <v>1</v>
      </c>
      <c r="C6" s="265" t="s">
        <v>196</v>
      </c>
      <c r="D6" s="272">
        <v>0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8"/>
      <c r="AU6" s="273">
        <f aca="true" t="shared" si="0" ref="AU6:AU100">SUM(D6:AT6)</f>
        <v>0</v>
      </c>
      <c r="AV6" s="268" t="s">
        <v>251</v>
      </c>
    </row>
    <row r="7" spans="1:48" s="271" customFormat="1" ht="71.25" customHeight="1">
      <c r="A7" s="263"/>
      <c r="B7" s="264">
        <v>2</v>
      </c>
      <c r="C7" s="265" t="s">
        <v>197</v>
      </c>
      <c r="D7" s="267">
        <v>10000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8"/>
      <c r="AU7" s="269">
        <f t="shared" si="0"/>
        <v>10000</v>
      </c>
      <c r="AV7" s="268" t="s">
        <v>251</v>
      </c>
    </row>
    <row r="8" spans="1:48" s="271" customFormat="1" ht="51.75" customHeight="1">
      <c r="A8" s="274" t="s">
        <v>63</v>
      </c>
      <c r="B8" s="275"/>
      <c r="C8" s="276"/>
      <c r="D8" s="267">
        <f>D5</f>
        <v>10000</v>
      </c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>
        <f t="shared" si="0"/>
        <v>10000</v>
      </c>
      <c r="AV8" s="267"/>
    </row>
    <row r="9" spans="1:48" s="271" customFormat="1" ht="12">
      <c r="A9" s="277">
        <v>22</v>
      </c>
      <c r="B9" s="278" t="s">
        <v>66</v>
      </c>
      <c r="C9" s="279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8"/>
      <c r="AU9" s="269"/>
      <c r="AV9" s="268"/>
    </row>
    <row r="10" spans="1:48" s="271" customFormat="1" ht="12">
      <c r="A10" s="277">
        <v>2211</v>
      </c>
      <c r="B10" s="278" t="s">
        <v>66</v>
      </c>
      <c r="C10" s="279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8"/>
      <c r="AU10" s="269"/>
      <c r="AV10" s="268"/>
    </row>
    <row r="11" spans="1:48" s="271" customFormat="1" ht="52.5" customHeight="1">
      <c r="A11" s="280"/>
      <c r="B11" s="264">
        <v>206</v>
      </c>
      <c r="C11" s="265" t="s">
        <v>59</v>
      </c>
      <c r="D11" s="281">
        <f>D12</f>
        <v>15000</v>
      </c>
      <c r="E11" s="281">
        <f aca="true" t="shared" si="1" ref="E11:AU11">E12</f>
        <v>0</v>
      </c>
      <c r="F11" s="281">
        <f t="shared" si="1"/>
        <v>0</v>
      </c>
      <c r="G11" s="281">
        <f t="shared" si="1"/>
        <v>0</v>
      </c>
      <c r="H11" s="281">
        <f t="shared" si="1"/>
        <v>0</v>
      </c>
      <c r="I11" s="281">
        <f t="shared" si="1"/>
        <v>0</v>
      </c>
      <c r="J11" s="281">
        <f t="shared" si="1"/>
        <v>0</v>
      </c>
      <c r="K11" s="281">
        <f t="shared" si="1"/>
        <v>0</v>
      </c>
      <c r="L11" s="281">
        <f t="shared" si="1"/>
        <v>0</v>
      </c>
      <c r="M11" s="281">
        <f t="shared" si="1"/>
        <v>0</v>
      </c>
      <c r="N11" s="281">
        <f t="shared" si="1"/>
        <v>0</v>
      </c>
      <c r="O11" s="281">
        <f t="shared" si="1"/>
        <v>0</v>
      </c>
      <c r="P11" s="281">
        <f t="shared" si="1"/>
        <v>0</v>
      </c>
      <c r="Q11" s="281">
        <f t="shared" si="1"/>
        <v>0</v>
      </c>
      <c r="R11" s="281">
        <f t="shared" si="1"/>
        <v>0</v>
      </c>
      <c r="S11" s="281">
        <f t="shared" si="1"/>
        <v>0</v>
      </c>
      <c r="T11" s="281">
        <f t="shared" si="1"/>
        <v>0</v>
      </c>
      <c r="U11" s="281">
        <f t="shared" si="1"/>
        <v>0</v>
      </c>
      <c r="V11" s="281">
        <f t="shared" si="1"/>
        <v>0</v>
      </c>
      <c r="W11" s="281">
        <f t="shared" si="1"/>
        <v>0</v>
      </c>
      <c r="X11" s="281">
        <f t="shared" si="1"/>
        <v>0</v>
      </c>
      <c r="Y11" s="281">
        <f t="shared" si="1"/>
        <v>0</v>
      </c>
      <c r="Z11" s="281">
        <f t="shared" si="1"/>
        <v>0</v>
      </c>
      <c r="AA11" s="281">
        <f t="shared" si="1"/>
        <v>0</v>
      </c>
      <c r="AB11" s="281">
        <f t="shared" si="1"/>
        <v>0</v>
      </c>
      <c r="AC11" s="281">
        <f t="shared" si="1"/>
        <v>0</v>
      </c>
      <c r="AD11" s="281">
        <f t="shared" si="1"/>
        <v>0</v>
      </c>
      <c r="AE11" s="281">
        <f t="shared" si="1"/>
        <v>0</v>
      </c>
      <c r="AF11" s="281">
        <f t="shared" si="1"/>
        <v>0</v>
      </c>
      <c r="AG11" s="281">
        <f t="shared" si="1"/>
        <v>0</v>
      </c>
      <c r="AH11" s="281">
        <f t="shared" si="1"/>
        <v>0</v>
      </c>
      <c r="AI11" s="281">
        <f t="shared" si="1"/>
        <v>0</v>
      </c>
      <c r="AJ11" s="281">
        <f t="shared" si="1"/>
        <v>0</v>
      </c>
      <c r="AK11" s="281">
        <f t="shared" si="1"/>
        <v>0</v>
      </c>
      <c r="AL11" s="281">
        <f t="shared" si="1"/>
        <v>0</v>
      </c>
      <c r="AM11" s="281">
        <f t="shared" si="1"/>
        <v>0</v>
      </c>
      <c r="AN11" s="281">
        <f t="shared" si="1"/>
        <v>0</v>
      </c>
      <c r="AO11" s="281">
        <f t="shared" si="1"/>
        <v>0</v>
      </c>
      <c r="AP11" s="281">
        <f t="shared" si="1"/>
        <v>0</v>
      </c>
      <c r="AQ11" s="281">
        <f t="shared" si="1"/>
        <v>0</v>
      </c>
      <c r="AR11" s="281">
        <f t="shared" si="1"/>
        <v>0</v>
      </c>
      <c r="AS11" s="281">
        <f t="shared" si="1"/>
        <v>0</v>
      </c>
      <c r="AT11" s="281">
        <f t="shared" si="1"/>
        <v>0</v>
      </c>
      <c r="AU11" s="281">
        <f t="shared" si="1"/>
        <v>15000</v>
      </c>
      <c r="AV11" s="268"/>
    </row>
    <row r="12" spans="1:48" s="271" customFormat="1" ht="85.5">
      <c r="A12" s="280"/>
      <c r="B12" s="264">
        <v>1</v>
      </c>
      <c r="C12" s="265" t="s">
        <v>265</v>
      </c>
      <c r="D12" s="282">
        <v>15000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0</v>
      </c>
      <c r="K12" s="282">
        <v>0</v>
      </c>
      <c r="L12" s="282">
        <v>0</v>
      </c>
      <c r="M12" s="282">
        <v>0</v>
      </c>
      <c r="N12" s="282">
        <v>0</v>
      </c>
      <c r="O12" s="282">
        <v>0</v>
      </c>
      <c r="P12" s="282">
        <v>0</v>
      </c>
      <c r="Q12" s="282">
        <v>0</v>
      </c>
      <c r="R12" s="282">
        <v>0</v>
      </c>
      <c r="S12" s="282">
        <v>0</v>
      </c>
      <c r="T12" s="282">
        <v>0</v>
      </c>
      <c r="U12" s="282">
        <v>0</v>
      </c>
      <c r="V12" s="282">
        <v>0</v>
      </c>
      <c r="W12" s="282">
        <v>0</v>
      </c>
      <c r="X12" s="282">
        <v>0</v>
      </c>
      <c r="Y12" s="282">
        <v>0</v>
      </c>
      <c r="Z12" s="282">
        <v>0</v>
      </c>
      <c r="AA12" s="282">
        <v>0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  <c r="AT12" s="282">
        <v>0</v>
      </c>
      <c r="AU12" s="283">
        <f t="shared" si="0"/>
        <v>15000</v>
      </c>
      <c r="AV12" s="268" t="s">
        <v>269</v>
      </c>
    </row>
    <row r="13" spans="1:48" s="271" customFormat="1" ht="51.75" customHeight="1">
      <c r="A13" s="280"/>
      <c r="B13" s="264">
        <v>209</v>
      </c>
      <c r="C13" s="265" t="s">
        <v>60</v>
      </c>
      <c r="D13" s="267">
        <f>D14</f>
        <v>5000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8"/>
      <c r="AU13" s="269">
        <f t="shared" si="0"/>
        <v>5000</v>
      </c>
      <c r="AV13" s="268"/>
    </row>
    <row r="14" spans="1:48" s="271" customFormat="1" ht="47.25" customHeight="1">
      <c r="A14" s="280"/>
      <c r="B14" s="264">
        <v>1</v>
      </c>
      <c r="C14" s="265" t="s">
        <v>198</v>
      </c>
      <c r="D14" s="267">
        <v>5000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8"/>
      <c r="AU14" s="269">
        <f t="shared" si="0"/>
        <v>5000</v>
      </c>
      <c r="AV14" s="268" t="s">
        <v>251</v>
      </c>
    </row>
    <row r="15" spans="1:48" s="271" customFormat="1" ht="57" customHeight="1">
      <c r="A15" s="280"/>
      <c r="B15" s="264">
        <v>210</v>
      </c>
      <c r="C15" s="265" t="s">
        <v>75</v>
      </c>
      <c r="D15" s="281">
        <f>D16+D17</f>
        <v>15000</v>
      </c>
      <c r="E15" s="281">
        <f aca="true" t="shared" si="2" ref="E15:AU15">E16+E17</f>
        <v>0</v>
      </c>
      <c r="F15" s="281">
        <f t="shared" si="2"/>
        <v>0</v>
      </c>
      <c r="G15" s="281">
        <f t="shared" si="2"/>
        <v>0</v>
      </c>
      <c r="H15" s="281">
        <f t="shared" si="2"/>
        <v>0</v>
      </c>
      <c r="I15" s="281">
        <f t="shared" si="2"/>
        <v>0</v>
      </c>
      <c r="J15" s="281">
        <f t="shared" si="2"/>
        <v>0</v>
      </c>
      <c r="K15" s="281">
        <f t="shared" si="2"/>
        <v>0</v>
      </c>
      <c r="L15" s="281">
        <f t="shared" si="2"/>
        <v>0</v>
      </c>
      <c r="M15" s="281">
        <f t="shared" si="2"/>
        <v>0</v>
      </c>
      <c r="N15" s="281">
        <f t="shared" si="2"/>
        <v>0</v>
      </c>
      <c r="O15" s="281">
        <f t="shared" si="2"/>
        <v>0</v>
      </c>
      <c r="P15" s="281">
        <f t="shared" si="2"/>
        <v>0</v>
      </c>
      <c r="Q15" s="281">
        <f t="shared" si="2"/>
        <v>0</v>
      </c>
      <c r="R15" s="281">
        <f t="shared" si="2"/>
        <v>0</v>
      </c>
      <c r="S15" s="281">
        <f t="shared" si="2"/>
        <v>0</v>
      </c>
      <c r="T15" s="281">
        <f t="shared" si="2"/>
        <v>0</v>
      </c>
      <c r="U15" s="281">
        <f t="shared" si="2"/>
        <v>0</v>
      </c>
      <c r="V15" s="281">
        <f t="shared" si="2"/>
        <v>0</v>
      </c>
      <c r="W15" s="281">
        <f t="shared" si="2"/>
        <v>0</v>
      </c>
      <c r="X15" s="281">
        <f t="shared" si="2"/>
        <v>0</v>
      </c>
      <c r="Y15" s="281">
        <f t="shared" si="2"/>
        <v>0</v>
      </c>
      <c r="Z15" s="281">
        <f t="shared" si="2"/>
        <v>0</v>
      </c>
      <c r="AA15" s="281">
        <f t="shared" si="2"/>
        <v>0</v>
      </c>
      <c r="AB15" s="281">
        <f t="shared" si="2"/>
        <v>0</v>
      </c>
      <c r="AC15" s="281">
        <f t="shared" si="2"/>
        <v>0</v>
      </c>
      <c r="AD15" s="281">
        <f t="shared" si="2"/>
        <v>0</v>
      </c>
      <c r="AE15" s="281">
        <f t="shared" si="2"/>
        <v>0</v>
      </c>
      <c r="AF15" s="281">
        <f t="shared" si="2"/>
        <v>0</v>
      </c>
      <c r="AG15" s="281">
        <f t="shared" si="2"/>
        <v>0</v>
      </c>
      <c r="AH15" s="281">
        <f t="shared" si="2"/>
        <v>0</v>
      </c>
      <c r="AI15" s="281">
        <f t="shared" si="2"/>
        <v>0</v>
      </c>
      <c r="AJ15" s="281">
        <f t="shared" si="2"/>
        <v>0</v>
      </c>
      <c r="AK15" s="281">
        <f t="shared" si="2"/>
        <v>0</v>
      </c>
      <c r="AL15" s="281">
        <f t="shared" si="2"/>
        <v>0</v>
      </c>
      <c r="AM15" s="281">
        <f t="shared" si="2"/>
        <v>0</v>
      </c>
      <c r="AN15" s="281">
        <f t="shared" si="2"/>
        <v>0</v>
      </c>
      <c r="AO15" s="281">
        <f t="shared" si="2"/>
        <v>0</v>
      </c>
      <c r="AP15" s="281">
        <f t="shared" si="2"/>
        <v>0</v>
      </c>
      <c r="AQ15" s="281">
        <f t="shared" si="2"/>
        <v>0</v>
      </c>
      <c r="AR15" s="281">
        <f t="shared" si="2"/>
        <v>0</v>
      </c>
      <c r="AS15" s="281">
        <f t="shared" si="2"/>
        <v>0</v>
      </c>
      <c r="AT15" s="281">
        <f t="shared" si="2"/>
        <v>0</v>
      </c>
      <c r="AU15" s="281">
        <f t="shared" si="2"/>
        <v>15000</v>
      </c>
      <c r="AV15" s="268"/>
    </row>
    <row r="16" spans="1:48" s="271" customFormat="1" ht="85.5">
      <c r="A16" s="280"/>
      <c r="B16" s="264">
        <v>1</v>
      </c>
      <c r="C16" s="265" t="s">
        <v>199</v>
      </c>
      <c r="D16" s="281">
        <v>10000</v>
      </c>
      <c r="E16" s="281">
        <v>0</v>
      </c>
      <c r="F16" s="281">
        <v>0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  <c r="O16" s="281">
        <v>0</v>
      </c>
      <c r="P16" s="281">
        <v>0</v>
      </c>
      <c r="Q16" s="281">
        <v>0</v>
      </c>
      <c r="R16" s="281">
        <v>0</v>
      </c>
      <c r="S16" s="281">
        <v>0</v>
      </c>
      <c r="T16" s="281">
        <v>0</v>
      </c>
      <c r="U16" s="281">
        <v>0</v>
      </c>
      <c r="V16" s="281">
        <v>0</v>
      </c>
      <c r="W16" s="281">
        <v>0</v>
      </c>
      <c r="X16" s="281"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  <c r="AT16" s="281">
        <v>0</v>
      </c>
      <c r="AU16" s="284">
        <f t="shared" si="0"/>
        <v>10000</v>
      </c>
      <c r="AV16" s="268" t="s">
        <v>269</v>
      </c>
    </row>
    <row r="17" spans="1:48" s="271" customFormat="1" ht="85.5">
      <c r="A17" s="280"/>
      <c r="B17" s="264">
        <v>2</v>
      </c>
      <c r="C17" s="265" t="s">
        <v>307</v>
      </c>
      <c r="D17" s="281">
        <v>5000</v>
      </c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4">
        <f t="shared" si="0"/>
        <v>5000</v>
      </c>
      <c r="AV17" s="268" t="s">
        <v>269</v>
      </c>
    </row>
    <row r="18" spans="1:48" s="271" customFormat="1" ht="70.5" customHeight="1">
      <c r="A18" s="280"/>
      <c r="B18" s="264">
        <v>214</v>
      </c>
      <c r="C18" s="285" t="s">
        <v>78</v>
      </c>
      <c r="D18" s="281">
        <f>D19+D34+D36</f>
        <v>193000</v>
      </c>
      <c r="E18" s="281">
        <f aca="true" t="shared" si="3" ref="E18:AD18">E19+E34+E36</f>
        <v>0</v>
      </c>
      <c r="F18" s="281">
        <f t="shared" si="3"/>
        <v>0</v>
      </c>
      <c r="G18" s="281">
        <f t="shared" si="3"/>
        <v>0</v>
      </c>
      <c r="H18" s="281">
        <f t="shared" si="3"/>
        <v>0</v>
      </c>
      <c r="I18" s="281">
        <f t="shared" si="3"/>
        <v>0</v>
      </c>
      <c r="J18" s="281">
        <f t="shared" si="3"/>
        <v>0</v>
      </c>
      <c r="K18" s="281">
        <f t="shared" si="3"/>
        <v>0</v>
      </c>
      <c r="L18" s="281">
        <f t="shared" si="3"/>
        <v>0</v>
      </c>
      <c r="M18" s="281">
        <f t="shared" si="3"/>
        <v>0</v>
      </c>
      <c r="N18" s="281">
        <f t="shared" si="3"/>
        <v>0</v>
      </c>
      <c r="O18" s="281">
        <f t="shared" si="3"/>
        <v>0</v>
      </c>
      <c r="P18" s="281">
        <f t="shared" si="3"/>
        <v>0</v>
      </c>
      <c r="Q18" s="281">
        <f t="shared" si="3"/>
        <v>0</v>
      </c>
      <c r="R18" s="281">
        <f t="shared" si="3"/>
        <v>0</v>
      </c>
      <c r="S18" s="281">
        <f t="shared" si="3"/>
        <v>0</v>
      </c>
      <c r="T18" s="281">
        <f t="shared" si="3"/>
        <v>0</v>
      </c>
      <c r="U18" s="281">
        <f t="shared" si="3"/>
        <v>0</v>
      </c>
      <c r="V18" s="281">
        <f t="shared" si="3"/>
        <v>0</v>
      </c>
      <c r="W18" s="281">
        <f t="shared" si="3"/>
        <v>0</v>
      </c>
      <c r="X18" s="281">
        <f t="shared" si="3"/>
        <v>0</v>
      </c>
      <c r="Y18" s="281">
        <f t="shared" si="3"/>
        <v>0</v>
      </c>
      <c r="Z18" s="281">
        <f t="shared" si="3"/>
        <v>0</v>
      </c>
      <c r="AA18" s="281">
        <f t="shared" si="3"/>
        <v>0</v>
      </c>
      <c r="AB18" s="281">
        <f t="shared" si="3"/>
        <v>0</v>
      </c>
      <c r="AC18" s="281">
        <f t="shared" si="3"/>
        <v>0</v>
      </c>
      <c r="AD18" s="281">
        <f t="shared" si="3"/>
        <v>0</v>
      </c>
      <c r="AE18" s="281">
        <v>0</v>
      </c>
      <c r="AF18" s="281">
        <v>0</v>
      </c>
      <c r="AG18" s="281">
        <f aca="true" t="shared" si="4" ref="AG18:AT18">AG19+AG34+AG36</f>
        <v>0</v>
      </c>
      <c r="AH18" s="281">
        <f t="shared" si="4"/>
        <v>0</v>
      </c>
      <c r="AI18" s="281">
        <f t="shared" si="4"/>
        <v>0</v>
      </c>
      <c r="AJ18" s="281">
        <f t="shared" si="4"/>
        <v>0</v>
      </c>
      <c r="AK18" s="281">
        <f t="shared" si="4"/>
        <v>0</v>
      </c>
      <c r="AL18" s="281">
        <f t="shared" si="4"/>
        <v>0</v>
      </c>
      <c r="AM18" s="281">
        <f t="shared" si="4"/>
        <v>0</v>
      </c>
      <c r="AN18" s="281">
        <f t="shared" si="4"/>
        <v>0</v>
      </c>
      <c r="AO18" s="281">
        <f t="shared" si="4"/>
        <v>0</v>
      </c>
      <c r="AP18" s="281">
        <f t="shared" si="4"/>
        <v>0</v>
      </c>
      <c r="AQ18" s="281">
        <f t="shared" si="4"/>
        <v>0</v>
      </c>
      <c r="AR18" s="281">
        <f t="shared" si="4"/>
        <v>0</v>
      </c>
      <c r="AS18" s="281">
        <f t="shared" si="4"/>
        <v>0</v>
      </c>
      <c r="AT18" s="281">
        <f t="shared" si="4"/>
        <v>0</v>
      </c>
      <c r="AU18" s="269">
        <f t="shared" si="0"/>
        <v>193000</v>
      </c>
      <c r="AV18" s="268"/>
    </row>
    <row r="19" spans="1:48" s="271" customFormat="1" ht="52.5" customHeight="1">
      <c r="A19" s="280"/>
      <c r="B19" s="286" t="s">
        <v>95</v>
      </c>
      <c r="C19" s="265" t="s">
        <v>96</v>
      </c>
      <c r="D19" s="281">
        <f>D21+D22+D23+D24++D25+D26+D27+D28+D29+D30+D31+D32+D33</f>
        <v>178000</v>
      </c>
      <c r="E19" s="281">
        <f>E20+E21+E22+E23+E24+E25+E26+E27+E28</f>
        <v>0</v>
      </c>
      <c r="F19" s="281">
        <f>F20+F21+F22+F23+F24+F25+F26+F27+F28</f>
        <v>0</v>
      </c>
      <c r="G19" s="281">
        <f>G20+G21+G22+G23+G24+G25+G26+G27+G28</f>
        <v>0</v>
      </c>
      <c r="H19" s="281">
        <v>0</v>
      </c>
      <c r="I19" s="281">
        <f aca="true" t="shared" si="5" ref="I19:O19">I20+I21+I22+I23+I24+I25+I26+I27+I28</f>
        <v>0</v>
      </c>
      <c r="J19" s="281">
        <f t="shared" si="5"/>
        <v>0</v>
      </c>
      <c r="K19" s="281">
        <f t="shared" si="5"/>
        <v>0</v>
      </c>
      <c r="L19" s="281">
        <f t="shared" si="5"/>
        <v>0</v>
      </c>
      <c r="M19" s="281">
        <f t="shared" si="5"/>
        <v>0</v>
      </c>
      <c r="N19" s="281">
        <f t="shared" si="5"/>
        <v>0</v>
      </c>
      <c r="O19" s="281">
        <f t="shared" si="5"/>
        <v>0</v>
      </c>
      <c r="P19" s="281">
        <v>0</v>
      </c>
      <c r="Q19" s="281">
        <f aca="true" t="shared" si="6" ref="Q19:AH19">Q20+Q21+Q22+Q23+Q24+Q25+Q26+Q27+Q28</f>
        <v>0</v>
      </c>
      <c r="R19" s="281">
        <f t="shared" si="6"/>
        <v>0</v>
      </c>
      <c r="S19" s="281">
        <f t="shared" si="6"/>
        <v>0</v>
      </c>
      <c r="T19" s="281">
        <f t="shared" si="6"/>
        <v>0</v>
      </c>
      <c r="U19" s="281">
        <f t="shared" si="6"/>
        <v>0</v>
      </c>
      <c r="V19" s="281">
        <f t="shared" si="6"/>
        <v>0</v>
      </c>
      <c r="W19" s="281">
        <f t="shared" si="6"/>
        <v>0</v>
      </c>
      <c r="X19" s="281">
        <f t="shared" si="6"/>
        <v>0</v>
      </c>
      <c r="Y19" s="281">
        <f t="shared" si="6"/>
        <v>0</v>
      </c>
      <c r="Z19" s="281">
        <f t="shared" si="6"/>
        <v>0</v>
      </c>
      <c r="AA19" s="281">
        <f t="shared" si="6"/>
        <v>0</v>
      </c>
      <c r="AB19" s="281">
        <f t="shared" si="6"/>
        <v>0</v>
      </c>
      <c r="AC19" s="281">
        <f t="shared" si="6"/>
        <v>0</v>
      </c>
      <c r="AD19" s="281">
        <f t="shared" si="6"/>
        <v>0</v>
      </c>
      <c r="AE19" s="281">
        <f t="shared" si="6"/>
        <v>0</v>
      </c>
      <c r="AF19" s="281">
        <f t="shared" si="6"/>
        <v>0</v>
      </c>
      <c r="AG19" s="281">
        <f t="shared" si="6"/>
        <v>0</v>
      </c>
      <c r="AH19" s="281">
        <f t="shared" si="6"/>
        <v>0</v>
      </c>
      <c r="AI19" s="281">
        <v>0</v>
      </c>
      <c r="AJ19" s="281">
        <f aca="true" t="shared" si="7" ref="AJ19:AT19">AJ20+AJ21+AJ22+AJ23+AJ24+AJ25+AJ26+AJ27+AJ28</f>
        <v>0</v>
      </c>
      <c r="AK19" s="281">
        <f t="shared" si="7"/>
        <v>0</v>
      </c>
      <c r="AL19" s="281">
        <f t="shared" si="7"/>
        <v>0</v>
      </c>
      <c r="AM19" s="281">
        <f t="shared" si="7"/>
        <v>0</v>
      </c>
      <c r="AN19" s="281">
        <f t="shared" si="7"/>
        <v>0</v>
      </c>
      <c r="AO19" s="281">
        <f t="shared" si="7"/>
        <v>0</v>
      </c>
      <c r="AP19" s="281">
        <f t="shared" si="7"/>
        <v>0</v>
      </c>
      <c r="AQ19" s="281">
        <f t="shared" si="7"/>
        <v>0</v>
      </c>
      <c r="AR19" s="281">
        <f t="shared" si="7"/>
        <v>0</v>
      </c>
      <c r="AS19" s="281">
        <f t="shared" si="7"/>
        <v>0</v>
      </c>
      <c r="AT19" s="281">
        <f t="shared" si="7"/>
        <v>0</v>
      </c>
      <c r="AU19" s="281">
        <f>SUM(D19:AT19)</f>
        <v>178000</v>
      </c>
      <c r="AV19" s="284"/>
    </row>
    <row r="20" spans="1:48" s="271" customFormat="1" ht="85.5" hidden="1">
      <c r="A20" s="280"/>
      <c r="B20" s="264">
        <v>1</v>
      </c>
      <c r="C20" s="287" t="s">
        <v>330</v>
      </c>
      <c r="D20" s="267">
        <v>0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281">
        <v>0</v>
      </c>
      <c r="K20" s="281">
        <v>0</v>
      </c>
      <c r="L20" s="281">
        <v>0</v>
      </c>
      <c r="M20" s="281">
        <v>0</v>
      </c>
      <c r="N20" s="281">
        <v>0</v>
      </c>
      <c r="O20" s="281">
        <v>0</v>
      </c>
      <c r="P20" s="281">
        <v>0</v>
      </c>
      <c r="Q20" s="281">
        <v>0</v>
      </c>
      <c r="R20" s="281">
        <v>0</v>
      </c>
      <c r="S20" s="281">
        <v>0</v>
      </c>
      <c r="T20" s="281">
        <v>0</v>
      </c>
      <c r="U20" s="281">
        <v>0</v>
      </c>
      <c r="V20" s="281">
        <v>0</v>
      </c>
      <c r="W20" s="281">
        <v>0</v>
      </c>
      <c r="X20" s="281">
        <v>0</v>
      </c>
      <c r="Y20" s="281">
        <v>0</v>
      </c>
      <c r="Z20" s="281">
        <v>0</v>
      </c>
      <c r="AA20" s="281">
        <v>0</v>
      </c>
      <c r="AB20" s="281">
        <v>0</v>
      </c>
      <c r="AC20" s="281">
        <v>0</v>
      </c>
      <c r="AD20" s="281">
        <v>0</v>
      </c>
      <c r="AE20" s="281">
        <v>0</v>
      </c>
      <c r="AF20" s="281">
        <v>0</v>
      </c>
      <c r="AG20" s="281">
        <v>0</v>
      </c>
      <c r="AH20" s="281">
        <v>0</v>
      </c>
      <c r="AI20" s="281">
        <v>0</v>
      </c>
      <c r="AJ20" s="281">
        <v>0</v>
      </c>
      <c r="AK20" s="281"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  <c r="AT20" s="281">
        <v>0</v>
      </c>
      <c r="AU20" s="269">
        <f t="shared" si="0"/>
        <v>0</v>
      </c>
      <c r="AV20" s="268" t="s">
        <v>269</v>
      </c>
    </row>
    <row r="21" spans="1:48" s="271" customFormat="1" ht="48">
      <c r="A21" s="280"/>
      <c r="B21" s="264">
        <v>1</v>
      </c>
      <c r="C21" s="287" t="s">
        <v>331</v>
      </c>
      <c r="D21" s="267">
        <v>5000</v>
      </c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69">
        <f t="shared" si="0"/>
        <v>5000</v>
      </c>
      <c r="AV21" s="268"/>
    </row>
    <row r="22" spans="1:48" s="271" customFormat="1" ht="38.25">
      <c r="A22" s="280"/>
      <c r="B22" s="264">
        <v>2</v>
      </c>
      <c r="C22" s="287" t="s">
        <v>332</v>
      </c>
      <c r="D22" s="267">
        <v>52000</v>
      </c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69">
        <f t="shared" si="0"/>
        <v>52000</v>
      </c>
      <c r="AV22" s="268"/>
    </row>
    <row r="23" spans="1:48" s="271" customFormat="1" ht="38.25">
      <c r="A23" s="280"/>
      <c r="B23" s="264">
        <v>3</v>
      </c>
      <c r="C23" s="287" t="s">
        <v>333</v>
      </c>
      <c r="D23" s="267">
        <v>55000</v>
      </c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69">
        <f t="shared" si="0"/>
        <v>55000</v>
      </c>
      <c r="AV23" s="268"/>
    </row>
    <row r="24" spans="1:48" s="271" customFormat="1" ht="38.25">
      <c r="A24" s="280"/>
      <c r="B24" s="264">
        <v>4</v>
      </c>
      <c r="C24" s="287" t="s">
        <v>334</v>
      </c>
      <c r="D24" s="267">
        <v>10000</v>
      </c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69">
        <f t="shared" si="0"/>
        <v>10000</v>
      </c>
      <c r="AV24" s="268"/>
    </row>
    <row r="25" spans="1:48" s="271" customFormat="1" ht="33">
      <c r="A25" s="280"/>
      <c r="B25" s="264">
        <v>5</v>
      </c>
      <c r="C25" s="287" t="s">
        <v>335</v>
      </c>
      <c r="D25" s="267">
        <v>5000</v>
      </c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69">
        <f t="shared" si="0"/>
        <v>5000</v>
      </c>
      <c r="AV25" s="268"/>
    </row>
    <row r="26" spans="1:48" s="271" customFormat="1" ht="36">
      <c r="A26" s="280"/>
      <c r="B26" s="264">
        <v>6</v>
      </c>
      <c r="C26" s="287" t="s">
        <v>336</v>
      </c>
      <c r="D26" s="267">
        <v>5000</v>
      </c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69">
        <f t="shared" si="0"/>
        <v>5000</v>
      </c>
      <c r="AV26" s="268"/>
    </row>
    <row r="27" spans="1:48" s="271" customFormat="1" ht="33">
      <c r="A27" s="280"/>
      <c r="B27" s="264">
        <v>7</v>
      </c>
      <c r="C27" s="287" t="s">
        <v>337</v>
      </c>
      <c r="D27" s="267">
        <v>2000</v>
      </c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69">
        <f t="shared" si="0"/>
        <v>2000</v>
      </c>
      <c r="AV27" s="268"/>
    </row>
    <row r="28" spans="1:48" s="271" customFormat="1" ht="53.25" customHeight="1">
      <c r="A28" s="280"/>
      <c r="B28" s="264">
        <v>8</v>
      </c>
      <c r="C28" s="287" t="s">
        <v>338</v>
      </c>
      <c r="D28" s="267">
        <v>25000</v>
      </c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69">
        <f t="shared" si="0"/>
        <v>25000</v>
      </c>
      <c r="AV28" s="268"/>
    </row>
    <row r="29" spans="1:48" s="271" customFormat="1" ht="53.25" customHeight="1">
      <c r="A29" s="280"/>
      <c r="B29" s="264">
        <v>9</v>
      </c>
      <c r="C29" s="265" t="s">
        <v>434</v>
      </c>
      <c r="D29" s="267">
        <v>5000</v>
      </c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69">
        <f t="shared" si="0"/>
        <v>5000</v>
      </c>
      <c r="AV29" s="268"/>
    </row>
    <row r="30" spans="1:48" s="271" customFormat="1" ht="53.25" customHeight="1">
      <c r="A30" s="280"/>
      <c r="B30" s="264">
        <v>10</v>
      </c>
      <c r="C30" s="265" t="s">
        <v>403</v>
      </c>
      <c r="D30" s="267">
        <v>5000</v>
      </c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69">
        <f t="shared" si="0"/>
        <v>5000</v>
      </c>
      <c r="AV30" s="268"/>
    </row>
    <row r="31" spans="1:48" s="271" customFormat="1" ht="53.25" customHeight="1">
      <c r="A31" s="280"/>
      <c r="B31" s="264">
        <v>11</v>
      </c>
      <c r="C31" s="265" t="s">
        <v>405</v>
      </c>
      <c r="D31" s="267">
        <v>3000</v>
      </c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69">
        <f t="shared" si="0"/>
        <v>3000</v>
      </c>
      <c r="AV31" s="268"/>
    </row>
    <row r="32" spans="1:48" s="271" customFormat="1" ht="53.25" customHeight="1">
      <c r="A32" s="280"/>
      <c r="B32" s="264">
        <v>12</v>
      </c>
      <c r="C32" s="265" t="s">
        <v>404</v>
      </c>
      <c r="D32" s="267">
        <v>3000</v>
      </c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69">
        <f t="shared" si="0"/>
        <v>3000</v>
      </c>
      <c r="AV32" s="268"/>
    </row>
    <row r="33" spans="1:48" s="271" customFormat="1" ht="53.25" customHeight="1">
      <c r="A33" s="280"/>
      <c r="B33" s="264">
        <v>13</v>
      </c>
      <c r="C33" s="265" t="s">
        <v>406</v>
      </c>
      <c r="D33" s="267">
        <v>3000</v>
      </c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69">
        <f t="shared" si="0"/>
        <v>3000</v>
      </c>
      <c r="AV33" s="268"/>
    </row>
    <row r="34" spans="1:48" s="271" customFormat="1" ht="52.5" customHeight="1">
      <c r="A34" s="280"/>
      <c r="B34" s="286" t="s">
        <v>97</v>
      </c>
      <c r="C34" s="265" t="s">
        <v>98</v>
      </c>
      <c r="D34" s="281">
        <f aca="true" t="shared" si="8" ref="D34:AT34">D35</f>
        <v>15000</v>
      </c>
      <c r="E34" s="281">
        <f t="shared" si="8"/>
        <v>0</v>
      </c>
      <c r="F34" s="281">
        <f t="shared" si="8"/>
        <v>0</v>
      </c>
      <c r="G34" s="281">
        <f t="shared" si="8"/>
        <v>0</v>
      </c>
      <c r="H34" s="281">
        <f t="shared" si="8"/>
        <v>0</v>
      </c>
      <c r="I34" s="281">
        <f t="shared" si="8"/>
        <v>0</v>
      </c>
      <c r="J34" s="281">
        <f t="shared" si="8"/>
        <v>0</v>
      </c>
      <c r="K34" s="281">
        <f t="shared" si="8"/>
        <v>0</v>
      </c>
      <c r="L34" s="281">
        <f t="shared" si="8"/>
        <v>0</v>
      </c>
      <c r="M34" s="281">
        <f t="shared" si="8"/>
        <v>0</v>
      </c>
      <c r="N34" s="281">
        <f t="shared" si="8"/>
        <v>0</v>
      </c>
      <c r="O34" s="281">
        <f t="shared" si="8"/>
        <v>0</v>
      </c>
      <c r="P34" s="281">
        <f t="shared" si="8"/>
        <v>0</v>
      </c>
      <c r="Q34" s="281">
        <f t="shared" si="8"/>
        <v>0</v>
      </c>
      <c r="R34" s="281">
        <f t="shared" si="8"/>
        <v>0</v>
      </c>
      <c r="S34" s="281">
        <f t="shared" si="8"/>
        <v>0</v>
      </c>
      <c r="T34" s="281">
        <f t="shared" si="8"/>
        <v>0</v>
      </c>
      <c r="U34" s="281">
        <f t="shared" si="8"/>
        <v>0</v>
      </c>
      <c r="V34" s="281">
        <f t="shared" si="8"/>
        <v>0</v>
      </c>
      <c r="W34" s="281">
        <f t="shared" si="8"/>
        <v>0</v>
      </c>
      <c r="X34" s="281">
        <f t="shared" si="8"/>
        <v>0</v>
      </c>
      <c r="Y34" s="281">
        <f t="shared" si="8"/>
        <v>0</v>
      </c>
      <c r="Z34" s="281">
        <f t="shared" si="8"/>
        <v>0</v>
      </c>
      <c r="AA34" s="281">
        <f t="shared" si="8"/>
        <v>0</v>
      </c>
      <c r="AB34" s="281">
        <f t="shared" si="8"/>
        <v>0</v>
      </c>
      <c r="AC34" s="281">
        <f t="shared" si="8"/>
        <v>0</v>
      </c>
      <c r="AD34" s="281">
        <f t="shared" si="8"/>
        <v>0</v>
      </c>
      <c r="AE34" s="281">
        <f t="shared" si="8"/>
        <v>0</v>
      </c>
      <c r="AF34" s="281">
        <f t="shared" si="8"/>
        <v>0</v>
      </c>
      <c r="AG34" s="281">
        <f t="shared" si="8"/>
        <v>0</v>
      </c>
      <c r="AH34" s="281">
        <f t="shared" si="8"/>
        <v>0</v>
      </c>
      <c r="AI34" s="281">
        <f t="shared" si="8"/>
        <v>0</v>
      </c>
      <c r="AJ34" s="281">
        <f t="shared" si="8"/>
        <v>0</v>
      </c>
      <c r="AK34" s="281">
        <f t="shared" si="8"/>
        <v>0</v>
      </c>
      <c r="AL34" s="281">
        <f t="shared" si="8"/>
        <v>0</v>
      </c>
      <c r="AM34" s="281">
        <f t="shared" si="8"/>
        <v>0</v>
      </c>
      <c r="AN34" s="281">
        <f t="shared" si="8"/>
        <v>0</v>
      </c>
      <c r="AO34" s="281">
        <f t="shared" si="8"/>
        <v>0</v>
      </c>
      <c r="AP34" s="281">
        <f t="shared" si="8"/>
        <v>0</v>
      </c>
      <c r="AQ34" s="281">
        <f t="shared" si="8"/>
        <v>0</v>
      </c>
      <c r="AR34" s="281">
        <f t="shared" si="8"/>
        <v>0</v>
      </c>
      <c r="AS34" s="281">
        <f t="shared" si="8"/>
        <v>0</v>
      </c>
      <c r="AT34" s="281">
        <f t="shared" si="8"/>
        <v>0</v>
      </c>
      <c r="AU34" s="269">
        <f t="shared" si="0"/>
        <v>15000</v>
      </c>
      <c r="AV34" s="268"/>
    </row>
    <row r="35" spans="1:48" s="271" customFormat="1" ht="85.5">
      <c r="A35" s="280"/>
      <c r="B35" s="264">
        <v>1</v>
      </c>
      <c r="C35" s="265" t="s">
        <v>98</v>
      </c>
      <c r="D35" s="282">
        <v>15000</v>
      </c>
      <c r="E35" s="282">
        <v>0</v>
      </c>
      <c r="F35" s="282">
        <v>0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0</v>
      </c>
      <c r="Q35" s="282">
        <v>0</v>
      </c>
      <c r="R35" s="282">
        <v>0</v>
      </c>
      <c r="S35" s="282">
        <v>0</v>
      </c>
      <c r="T35" s="282">
        <v>0</v>
      </c>
      <c r="U35" s="282">
        <v>0</v>
      </c>
      <c r="V35" s="282">
        <v>0</v>
      </c>
      <c r="W35" s="282">
        <v>0</v>
      </c>
      <c r="X35" s="282">
        <v>0</v>
      </c>
      <c r="Y35" s="282">
        <v>0</v>
      </c>
      <c r="Z35" s="282">
        <v>0</v>
      </c>
      <c r="AA35" s="282">
        <v>0</v>
      </c>
      <c r="AB35" s="282">
        <v>0</v>
      </c>
      <c r="AC35" s="282">
        <v>0</v>
      </c>
      <c r="AD35" s="282">
        <v>0</v>
      </c>
      <c r="AE35" s="282">
        <v>0</v>
      </c>
      <c r="AF35" s="282">
        <v>0</v>
      </c>
      <c r="AG35" s="282">
        <v>0</v>
      </c>
      <c r="AH35" s="282">
        <v>0</v>
      </c>
      <c r="AI35" s="282">
        <v>0</v>
      </c>
      <c r="AJ35" s="282">
        <v>0</v>
      </c>
      <c r="AK35" s="282"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  <c r="AT35" s="282">
        <v>0</v>
      </c>
      <c r="AU35" s="283">
        <f t="shared" si="0"/>
        <v>15000</v>
      </c>
      <c r="AV35" s="268" t="s">
        <v>269</v>
      </c>
    </row>
    <row r="36" spans="1:48" s="271" customFormat="1" ht="48.75" customHeight="1" hidden="1">
      <c r="A36" s="280"/>
      <c r="B36" s="277">
        <v>999</v>
      </c>
      <c r="C36" s="285" t="s">
        <v>81</v>
      </c>
      <c r="D36" s="281">
        <f aca="true" t="shared" si="9" ref="D36:AT36">D37+D38</f>
        <v>0</v>
      </c>
      <c r="E36" s="281">
        <f t="shared" si="9"/>
        <v>0</v>
      </c>
      <c r="F36" s="281">
        <f t="shared" si="9"/>
        <v>0</v>
      </c>
      <c r="G36" s="281">
        <f t="shared" si="9"/>
        <v>0</v>
      </c>
      <c r="H36" s="281">
        <f t="shared" si="9"/>
        <v>0</v>
      </c>
      <c r="I36" s="281">
        <f t="shared" si="9"/>
        <v>0</v>
      </c>
      <c r="J36" s="281">
        <f t="shared" si="9"/>
        <v>0</v>
      </c>
      <c r="K36" s="281">
        <f t="shared" si="9"/>
        <v>0</v>
      </c>
      <c r="L36" s="281">
        <f t="shared" si="9"/>
        <v>0</v>
      </c>
      <c r="M36" s="281">
        <f t="shared" si="9"/>
        <v>0</v>
      </c>
      <c r="N36" s="281">
        <f t="shared" si="9"/>
        <v>0</v>
      </c>
      <c r="O36" s="281">
        <f t="shared" si="9"/>
        <v>0</v>
      </c>
      <c r="P36" s="281">
        <f t="shared" si="9"/>
        <v>0</v>
      </c>
      <c r="Q36" s="281">
        <f t="shared" si="9"/>
        <v>0</v>
      </c>
      <c r="R36" s="281">
        <f t="shared" si="9"/>
        <v>0</v>
      </c>
      <c r="S36" s="281">
        <f t="shared" si="9"/>
        <v>0</v>
      </c>
      <c r="T36" s="281">
        <f t="shared" si="9"/>
        <v>0</v>
      </c>
      <c r="U36" s="281">
        <f t="shared" si="9"/>
        <v>0</v>
      </c>
      <c r="V36" s="281">
        <f t="shared" si="9"/>
        <v>0</v>
      </c>
      <c r="W36" s="281">
        <f t="shared" si="9"/>
        <v>0</v>
      </c>
      <c r="X36" s="281">
        <f t="shared" si="9"/>
        <v>0</v>
      </c>
      <c r="Y36" s="281">
        <f t="shared" si="9"/>
        <v>0</v>
      </c>
      <c r="Z36" s="281">
        <f t="shared" si="9"/>
        <v>0</v>
      </c>
      <c r="AA36" s="281">
        <f t="shared" si="9"/>
        <v>0</v>
      </c>
      <c r="AB36" s="281">
        <f t="shared" si="9"/>
        <v>0</v>
      </c>
      <c r="AC36" s="281">
        <f t="shared" si="9"/>
        <v>0</v>
      </c>
      <c r="AD36" s="281">
        <f t="shared" si="9"/>
        <v>0</v>
      </c>
      <c r="AE36" s="281">
        <f t="shared" si="9"/>
        <v>0</v>
      </c>
      <c r="AF36" s="281">
        <f t="shared" si="9"/>
        <v>0</v>
      </c>
      <c r="AG36" s="281">
        <f t="shared" si="9"/>
        <v>0</v>
      </c>
      <c r="AH36" s="281">
        <f t="shared" si="9"/>
        <v>0</v>
      </c>
      <c r="AI36" s="281">
        <f t="shared" si="9"/>
        <v>0</v>
      </c>
      <c r="AJ36" s="281">
        <f t="shared" si="9"/>
        <v>0</v>
      </c>
      <c r="AK36" s="281">
        <f t="shared" si="9"/>
        <v>0</v>
      </c>
      <c r="AL36" s="281">
        <f t="shared" si="9"/>
        <v>0</v>
      </c>
      <c r="AM36" s="281">
        <f t="shared" si="9"/>
        <v>0</v>
      </c>
      <c r="AN36" s="281">
        <f t="shared" si="9"/>
        <v>0</v>
      </c>
      <c r="AO36" s="281">
        <f t="shared" si="9"/>
        <v>0</v>
      </c>
      <c r="AP36" s="281">
        <f t="shared" si="9"/>
        <v>0</v>
      </c>
      <c r="AQ36" s="281">
        <f t="shared" si="9"/>
        <v>0</v>
      </c>
      <c r="AR36" s="281">
        <f t="shared" si="9"/>
        <v>0</v>
      </c>
      <c r="AS36" s="281">
        <f t="shared" si="9"/>
        <v>0</v>
      </c>
      <c r="AT36" s="281">
        <f t="shared" si="9"/>
        <v>0</v>
      </c>
      <c r="AU36" s="281">
        <v>0</v>
      </c>
      <c r="AV36" s="268"/>
    </row>
    <row r="37" spans="1:48" s="271" customFormat="1" ht="42" customHeight="1" hidden="1">
      <c r="A37" s="280"/>
      <c r="B37" s="277">
        <v>1</v>
      </c>
      <c r="C37" s="285"/>
      <c r="D37" s="281">
        <v>0</v>
      </c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4">
        <f t="shared" si="0"/>
        <v>0</v>
      </c>
      <c r="AV37" s="288" t="s">
        <v>290</v>
      </c>
    </row>
    <row r="38" spans="1:48" s="271" customFormat="1" ht="39.75" customHeight="1" hidden="1">
      <c r="A38" s="277"/>
      <c r="B38" s="277">
        <v>2</v>
      </c>
      <c r="C38" s="285"/>
      <c r="D38" s="281">
        <v>0</v>
      </c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4">
        <f t="shared" si="0"/>
        <v>0</v>
      </c>
      <c r="AV38" s="289"/>
    </row>
    <row r="39" spans="1:50" s="271" customFormat="1" ht="57.75" customHeight="1">
      <c r="A39" s="290" t="s">
        <v>63</v>
      </c>
      <c r="B39" s="290"/>
      <c r="C39" s="291"/>
      <c r="D39" s="282">
        <f>D11+D13+D15+D18</f>
        <v>228000</v>
      </c>
      <c r="E39" s="282">
        <f aca="true" t="shared" si="10" ref="E39:AT39">E11+E13+E15+E18</f>
        <v>0</v>
      </c>
      <c r="F39" s="282">
        <f t="shared" si="10"/>
        <v>0</v>
      </c>
      <c r="G39" s="282">
        <f t="shared" si="10"/>
        <v>0</v>
      </c>
      <c r="H39" s="282">
        <f t="shared" si="10"/>
        <v>0</v>
      </c>
      <c r="I39" s="282">
        <f t="shared" si="10"/>
        <v>0</v>
      </c>
      <c r="J39" s="282">
        <f t="shared" si="10"/>
        <v>0</v>
      </c>
      <c r="K39" s="282">
        <f t="shared" si="10"/>
        <v>0</v>
      </c>
      <c r="L39" s="282">
        <f t="shared" si="10"/>
        <v>0</v>
      </c>
      <c r="M39" s="282">
        <f t="shared" si="10"/>
        <v>0</v>
      </c>
      <c r="N39" s="282">
        <f t="shared" si="10"/>
        <v>0</v>
      </c>
      <c r="O39" s="282">
        <f t="shared" si="10"/>
        <v>0</v>
      </c>
      <c r="P39" s="282">
        <f t="shared" si="10"/>
        <v>0</v>
      </c>
      <c r="Q39" s="282">
        <f t="shared" si="10"/>
        <v>0</v>
      </c>
      <c r="R39" s="282">
        <f t="shared" si="10"/>
        <v>0</v>
      </c>
      <c r="S39" s="282">
        <f t="shared" si="10"/>
        <v>0</v>
      </c>
      <c r="T39" s="282">
        <f t="shared" si="10"/>
        <v>0</v>
      </c>
      <c r="U39" s="282">
        <f t="shared" si="10"/>
        <v>0</v>
      </c>
      <c r="V39" s="282">
        <f t="shared" si="10"/>
        <v>0</v>
      </c>
      <c r="W39" s="282">
        <f t="shared" si="10"/>
        <v>0</v>
      </c>
      <c r="X39" s="282">
        <f t="shared" si="10"/>
        <v>0</v>
      </c>
      <c r="Y39" s="282">
        <f t="shared" si="10"/>
        <v>0</v>
      </c>
      <c r="Z39" s="282">
        <f t="shared" si="10"/>
        <v>0</v>
      </c>
      <c r="AA39" s="282">
        <f t="shared" si="10"/>
        <v>0</v>
      </c>
      <c r="AB39" s="282">
        <f t="shared" si="10"/>
        <v>0</v>
      </c>
      <c r="AC39" s="282">
        <f t="shared" si="10"/>
        <v>0</v>
      </c>
      <c r="AD39" s="282">
        <f t="shared" si="10"/>
        <v>0</v>
      </c>
      <c r="AE39" s="282">
        <f t="shared" si="10"/>
        <v>0</v>
      </c>
      <c r="AF39" s="282">
        <f t="shared" si="10"/>
        <v>0</v>
      </c>
      <c r="AG39" s="282">
        <f t="shared" si="10"/>
        <v>0</v>
      </c>
      <c r="AH39" s="282">
        <f t="shared" si="10"/>
        <v>0</v>
      </c>
      <c r="AI39" s="282">
        <f t="shared" si="10"/>
        <v>0</v>
      </c>
      <c r="AJ39" s="282">
        <f t="shared" si="10"/>
        <v>0</v>
      </c>
      <c r="AK39" s="282">
        <f t="shared" si="10"/>
        <v>0</v>
      </c>
      <c r="AL39" s="282">
        <f t="shared" si="10"/>
        <v>0</v>
      </c>
      <c r="AM39" s="282">
        <f t="shared" si="10"/>
        <v>0</v>
      </c>
      <c r="AN39" s="282">
        <f t="shared" si="10"/>
        <v>0</v>
      </c>
      <c r="AO39" s="282">
        <f t="shared" si="10"/>
        <v>0</v>
      </c>
      <c r="AP39" s="282">
        <f t="shared" si="10"/>
        <v>0</v>
      </c>
      <c r="AQ39" s="282">
        <f t="shared" si="10"/>
        <v>0</v>
      </c>
      <c r="AR39" s="282">
        <f t="shared" si="10"/>
        <v>0</v>
      </c>
      <c r="AS39" s="282">
        <f t="shared" si="10"/>
        <v>0</v>
      </c>
      <c r="AT39" s="282">
        <f t="shared" si="10"/>
        <v>0</v>
      </c>
      <c r="AU39" s="283">
        <f t="shared" si="0"/>
        <v>228000</v>
      </c>
      <c r="AV39" s="268"/>
      <c r="AX39" s="270">
        <f>AU8+AX17</f>
        <v>10000</v>
      </c>
    </row>
    <row r="40" spans="1:48" s="271" customFormat="1" ht="61.5" customHeight="1">
      <c r="A40" s="292" t="s">
        <v>32</v>
      </c>
      <c r="B40" s="293"/>
      <c r="C40" s="293"/>
      <c r="D40" s="282">
        <f aca="true" t="shared" si="11" ref="D40:AU40">D39+D8</f>
        <v>238000</v>
      </c>
      <c r="E40" s="282">
        <f t="shared" si="11"/>
        <v>0</v>
      </c>
      <c r="F40" s="282">
        <f t="shared" si="11"/>
        <v>0</v>
      </c>
      <c r="G40" s="282">
        <f t="shared" si="11"/>
        <v>0</v>
      </c>
      <c r="H40" s="282">
        <f t="shared" si="11"/>
        <v>0</v>
      </c>
      <c r="I40" s="282">
        <f t="shared" si="11"/>
        <v>0</v>
      </c>
      <c r="J40" s="282">
        <f t="shared" si="11"/>
        <v>0</v>
      </c>
      <c r="K40" s="282">
        <f t="shared" si="11"/>
        <v>0</v>
      </c>
      <c r="L40" s="282">
        <f t="shared" si="11"/>
        <v>0</v>
      </c>
      <c r="M40" s="282">
        <f t="shared" si="11"/>
        <v>0</v>
      </c>
      <c r="N40" s="282">
        <f t="shared" si="11"/>
        <v>0</v>
      </c>
      <c r="O40" s="282">
        <f t="shared" si="11"/>
        <v>0</v>
      </c>
      <c r="P40" s="282">
        <f t="shared" si="11"/>
        <v>0</v>
      </c>
      <c r="Q40" s="282">
        <f t="shared" si="11"/>
        <v>0</v>
      </c>
      <c r="R40" s="282">
        <f t="shared" si="11"/>
        <v>0</v>
      </c>
      <c r="S40" s="282">
        <f t="shared" si="11"/>
        <v>0</v>
      </c>
      <c r="T40" s="282">
        <f t="shared" si="11"/>
        <v>0</v>
      </c>
      <c r="U40" s="282">
        <f t="shared" si="11"/>
        <v>0</v>
      </c>
      <c r="V40" s="282">
        <f t="shared" si="11"/>
        <v>0</v>
      </c>
      <c r="W40" s="282">
        <f t="shared" si="11"/>
        <v>0</v>
      </c>
      <c r="X40" s="282">
        <f t="shared" si="11"/>
        <v>0</v>
      </c>
      <c r="Y40" s="282">
        <f t="shared" si="11"/>
        <v>0</v>
      </c>
      <c r="Z40" s="282">
        <f t="shared" si="11"/>
        <v>0</v>
      </c>
      <c r="AA40" s="282">
        <f t="shared" si="11"/>
        <v>0</v>
      </c>
      <c r="AB40" s="282">
        <f t="shared" si="11"/>
        <v>0</v>
      </c>
      <c r="AC40" s="282">
        <f t="shared" si="11"/>
        <v>0</v>
      </c>
      <c r="AD40" s="282">
        <f t="shared" si="11"/>
        <v>0</v>
      </c>
      <c r="AE40" s="282">
        <f t="shared" si="11"/>
        <v>0</v>
      </c>
      <c r="AF40" s="282">
        <f t="shared" si="11"/>
        <v>0</v>
      </c>
      <c r="AG40" s="282">
        <f t="shared" si="11"/>
        <v>0</v>
      </c>
      <c r="AH40" s="282">
        <f t="shared" si="11"/>
        <v>0</v>
      </c>
      <c r="AI40" s="282">
        <f t="shared" si="11"/>
        <v>0</v>
      </c>
      <c r="AJ40" s="282">
        <f t="shared" si="11"/>
        <v>0</v>
      </c>
      <c r="AK40" s="282">
        <f t="shared" si="11"/>
        <v>0</v>
      </c>
      <c r="AL40" s="282">
        <f t="shared" si="11"/>
        <v>0</v>
      </c>
      <c r="AM40" s="282">
        <f t="shared" si="11"/>
        <v>0</v>
      </c>
      <c r="AN40" s="282">
        <f t="shared" si="11"/>
        <v>0</v>
      </c>
      <c r="AO40" s="282">
        <f t="shared" si="11"/>
        <v>0</v>
      </c>
      <c r="AP40" s="282">
        <f t="shared" si="11"/>
        <v>0</v>
      </c>
      <c r="AQ40" s="282">
        <f t="shared" si="11"/>
        <v>0</v>
      </c>
      <c r="AR40" s="282">
        <f t="shared" si="11"/>
        <v>0</v>
      </c>
      <c r="AS40" s="282">
        <f t="shared" si="11"/>
        <v>0</v>
      </c>
      <c r="AT40" s="282">
        <f t="shared" si="11"/>
        <v>0</v>
      </c>
      <c r="AU40" s="282">
        <f t="shared" si="11"/>
        <v>238000</v>
      </c>
      <c r="AV40" s="268"/>
    </row>
    <row r="41" spans="1:48" s="271" customFormat="1" ht="12">
      <c r="A41" s="294" t="s">
        <v>223</v>
      </c>
      <c r="B41" s="294"/>
      <c r="C41" s="294"/>
      <c r="D41" s="294"/>
      <c r="E41" s="294"/>
      <c r="F41" s="294"/>
      <c r="G41" s="294"/>
      <c r="H41" s="294"/>
      <c r="I41" s="295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69"/>
      <c r="AV41" s="268"/>
    </row>
    <row r="42" spans="1:48" s="271" customFormat="1" ht="12">
      <c r="A42" s="277">
        <v>22</v>
      </c>
      <c r="B42" s="278" t="s">
        <v>66</v>
      </c>
      <c r="C42" s="279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7"/>
      <c r="AT42" s="268"/>
      <c r="AU42" s="269"/>
      <c r="AV42" s="268"/>
    </row>
    <row r="43" spans="1:48" s="271" customFormat="1" ht="19.5" customHeight="1">
      <c r="A43" s="277">
        <v>2211</v>
      </c>
      <c r="B43" s="278" t="s">
        <v>66</v>
      </c>
      <c r="C43" s="279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7"/>
      <c r="AT43" s="268"/>
      <c r="AU43" s="269"/>
      <c r="AV43" s="268"/>
    </row>
    <row r="44" spans="1:48" s="271" customFormat="1" ht="64.5" customHeight="1">
      <c r="A44" s="297"/>
      <c r="B44" s="277">
        <v>116</v>
      </c>
      <c r="C44" s="277" t="s">
        <v>2</v>
      </c>
      <c r="D44" s="283">
        <f>D45</f>
        <v>15000</v>
      </c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7"/>
      <c r="AT44" s="268"/>
      <c r="AU44" s="269">
        <f>SUM(D44:AT44)</f>
        <v>15000</v>
      </c>
      <c r="AV44" s="268"/>
    </row>
    <row r="45" spans="1:48" s="271" customFormat="1" ht="84">
      <c r="A45" s="297"/>
      <c r="B45" s="277">
        <v>1</v>
      </c>
      <c r="C45" s="298" t="s">
        <v>231</v>
      </c>
      <c r="D45" s="283">
        <v>15000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7"/>
      <c r="AT45" s="268"/>
      <c r="AU45" s="269">
        <f>SUM(D45:AT45)</f>
        <v>15000</v>
      </c>
      <c r="AV45" s="268" t="s">
        <v>251</v>
      </c>
    </row>
    <row r="46" spans="1:48" s="271" customFormat="1" ht="65.25" customHeight="1">
      <c r="A46" s="292" t="s">
        <v>63</v>
      </c>
      <c r="B46" s="293"/>
      <c r="C46" s="293"/>
      <c r="D46" s="267">
        <f>D44</f>
        <v>15000</v>
      </c>
      <c r="E46" s="267">
        <f aca="true" t="shared" si="12" ref="E46:AV46">E44</f>
        <v>0</v>
      </c>
      <c r="F46" s="267">
        <f t="shared" si="12"/>
        <v>0</v>
      </c>
      <c r="G46" s="267">
        <f t="shared" si="12"/>
        <v>0</v>
      </c>
      <c r="H46" s="267">
        <f t="shared" si="12"/>
        <v>0</v>
      </c>
      <c r="I46" s="267">
        <f t="shared" si="12"/>
        <v>0</v>
      </c>
      <c r="J46" s="267">
        <f t="shared" si="12"/>
        <v>0</v>
      </c>
      <c r="K46" s="267">
        <f t="shared" si="12"/>
        <v>0</v>
      </c>
      <c r="L46" s="267">
        <f t="shared" si="12"/>
        <v>0</v>
      </c>
      <c r="M46" s="267">
        <f t="shared" si="12"/>
        <v>0</v>
      </c>
      <c r="N46" s="267">
        <f t="shared" si="12"/>
        <v>0</v>
      </c>
      <c r="O46" s="267">
        <f t="shared" si="12"/>
        <v>0</v>
      </c>
      <c r="P46" s="267">
        <f t="shared" si="12"/>
        <v>0</v>
      </c>
      <c r="Q46" s="267">
        <f t="shared" si="12"/>
        <v>0</v>
      </c>
      <c r="R46" s="267">
        <f t="shared" si="12"/>
        <v>0</v>
      </c>
      <c r="S46" s="267">
        <f t="shared" si="12"/>
        <v>0</v>
      </c>
      <c r="T46" s="267">
        <f t="shared" si="12"/>
        <v>0</v>
      </c>
      <c r="U46" s="267">
        <f t="shared" si="12"/>
        <v>0</v>
      </c>
      <c r="V46" s="267">
        <f t="shared" si="12"/>
        <v>0</v>
      </c>
      <c r="W46" s="267">
        <f t="shared" si="12"/>
        <v>0</v>
      </c>
      <c r="X46" s="267">
        <f t="shared" si="12"/>
        <v>0</v>
      </c>
      <c r="Y46" s="267">
        <f t="shared" si="12"/>
        <v>0</v>
      </c>
      <c r="Z46" s="267">
        <f t="shared" si="12"/>
        <v>0</v>
      </c>
      <c r="AA46" s="267">
        <f t="shared" si="12"/>
        <v>0</v>
      </c>
      <c r="AB46" s="267">
        <f t="shared" si="12"/>
        <v>0</v>
      </c>
      <c r="AC46" s="267">
        <f t="shared" si="12"/>
        <v>0</v>
      </c>
      <c r="AD46" s="267">
        <f t="shared" si="12"/>
        <v>0</v>
      </c>
      <c r="AE46" s="267">
        <f t="shared" si="12"/>
        <v>0</v>
      </c>
      <c r="AF46" s="267">
        <f t="shared" si="12"/>
        <v>0</v>
      </c>
      <c r="AG46" s="267">
        <f t="shared" si="12"/>
        <v>0</v>
      </c>
      <c r="AH46" s="267">
        <f t="shared" si="12"/>
        <v>0</v>
      </c>
      <c r="AI46" s="267">
        <f t="shared" si="12"/>
        <v>0</v>
      </c>
      <c r="AJ46" s="267">
        <f t="shared" si="12"/>
        <v>0</v>
      </c>
      <c r="AK46" s="267">
        <f t="shared" si="12"/>
        <v>0</v>
      </c>
      <c r="AL46" s="267">
        <f t="shared" si="12"/>
        <v>0</v>
      </c>
      <c r="AM46" s="267">
        <f t="shared" si="12"/>
        <v>0</v>
      </c>
      <c r="AN46" s="267">
        <f t="shared" si="12"/>
        <v>0</v>
      </c>
      <c r="AO46" s="267">
        <f t="shared" si="12"/>
        <v>0</v>
      </c>
      <c r="AP46" s="267">
        <f t="shared" si="12"/>
        <v>0</v>
      </c>
      <c r="AQ46" s="267">
        <f t="shared" si="12"/>
        <v>0</v>
      </c>
      <c r="AR46" s="267">
        <f t="shared" si="12"/>
        <v>0</v>
      </c>
      <c r="AS46" s="267">
        <f t="shared" si="12"/>
        <v>0</v>
      </c>
      <c r="AT46" s="267">
        <f t="shared" si="12"/>
        <v>0</v>
      </c>
      <c r="AU46" s="267">
        <f t="shared" si="12"/>
        <v>15000</v>
      </c>
      <c r="AV46" s="267">
        <f t="shared" si="12"/>
        <v>0</v>
      </c>
    </row>
    <row r="47" spans="1:48" s="271" customFormat="1" ht="45.75" customHeight="1">
      <c r="A47" s="297"/>
      <c r="B47" s="264">
        <v>206</v>
      </c>
      <c r="C47" s="285" t="s">
        <v>224</v>
      </c>
      <c r="D47" s="267">
        <f>D48</f>
        <v>3000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7"/>
      <c r="AT47" s="268"/>
      <c r="AU47" s="269">
        <f>SUM(D47:AT47)</f>
        <v>3000</v>
      </c>
      <c r="AV47" s="268"/>
    </row>
    <row r="48" spans="1:48" s="271" customFormat="1" ht="51" customHeight="1">
      <c r="A48" s="297"/>
      <c r="B48" s="264">
        <v>1</v>
      </c>
      <c r="C48" s="285" t="s">
        <v>232</v>
      </c>
      <c r="D48" s="267">
        <v>3000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7"/>
      <c r="AT48" s="268"/>
      <c r="AU48" s="269">
        <f>SUM(D48:AT48)</f>
        <v>3000</v>
      </c>
      <c r="AV48" s="268" t="s">
        <v>251</v>
      </c>
    </row>
    <row r="49" spans="1:48" s="271" customFormat="1" ht="47.25" customHeight="1">
      <c r="A49" s="297"/>
      <c r="B49" s="264">
        <v>210</v>
      </c>
      <c r="C49" s="287" t="s">
        <v>75</v>
      </c>
      <c r="D49" s="281">
        <f>D50+D51</f>
        <v>15000</v>
      </c>
      <c r="E49" s="281">
        <f aca="true" t="shared" si="13" ref="E49:AU49">E50+E51</f>
        <v>0</v>
      </c>
      <c r="F49" s="281">
        <f t="shared" si="13"/>
        <v>0</v>
      </c>
      <c r="G49" s="281">
        <f t="shared" si="13"/>
        <v>0</v>
      </c>
      <c r="H49" s="281">
        <f t="shared" si="13"/>
        <v>0</v>
      </c>
      <c r="I49" s="281">
        <f t="shared" si="13"/>
        <v>0</v>
      </c>
      <c r="J49" s="281">
        <f t="shared" si="13"/>
        <v>0</v>
      </c>
      <c r="K49" s="281">
        <f t="shared" si="13"/>
        <v>0</v>
      </c>
      <c r="L49" s="281">
        <f t="shared" si="13"/>
        <v>0</v>
      </c>
      <c r="M49" s="281">
        <f t="shared" si="13"/>
        <v>0</v>
      </c>
      <c r="N49" s="281">
        <f t="shared" si="13"/>
        <v>0</v>
      </c>
      <c r="O49" s="281">
        <f t="shared" si="13"/>
        <v>0</v>
      </c>
      <c r="P49" s="281">
        <f t="shared" si="13"/>
        <v>0</v>
      </c>
      <c r="Q49" s="281">
        <f t="shared" si="13"/>
        <v>0</v>
      </c>
      <c r="R49" s="281">
        <f t="shared" si="13"/>
        <v>0</v>
      </c>
      <c r="S49" s="281">
        <f t="shared" si="13"/>
        <v>0</v>
      </c>
      <c r="T49" s="281">
        <f t="shared" si="13"/>
        <v>0</v>
      </c>
      <c r="U49" s="281">
        <f t="shared" si="13"/>
        <v>0</v>
      </c>
      <c r="V49" s="281">
        <f t="shared" si="13"/>
        <v>0</v>
      </c>
      <c r="W49" s="281">
        <f t="shared" si="13"/>
        <v>0</v>
      </c>
      <c r="X49" s="281">
        <f t="shared" si="13"/>
        <v>0</v>
      </c>
      <c r="Y49" s="281">
        <f t="shared" si="13"/>
        <v>0</v>
      </c>
      <c r="Z49" s="281">
        <f t="shared" si="13"/>
        <v>0</v>
      </c>
      <c r="AA49" s="281">
        <f t="shared" si="13"/>
        <v>0</v>
      </c>
      <c r="AB49" s="281">
        <f t="shared" si="13"/>
        <v>0</v>
      </c>
      <c r="AC49" s="281">
        <f t="shared" si="13"/>
        <v>0</v>
      </c>
      <c r="AD49" s="281">
        <f t="shared" si="13"/>
        <v>0</v>
      </c>
      <c r="AE49" s="281">
        <f t="shared" si="13"/>
        <v>0</v>
      </c>
      <c r="AF49" s="281">
        <f t="shared" si="13"/>
        <v>0</v>
      </c>
      <c r="AG49" s="281">
        <f t="shared" si="13"/>
        <v>0</v>
      </c>
      <c r="AH49" s="281">
        <f t="shared" si="13"/>
        <v>0</v>
      </c>
      <c r="AI49" s="281">
        <f t="shared" si="13"/>
        <v>0</v>
      </c>
      <c r="AJ49" s="281">
        <f t="shared" si="13"/>
        <v>0</v>
      </c>
      <c r="AK49" s="281">
        <f t="shared" si="13"/>
        <v>0</v>
      </c>
      <c r="AL49" s="281">
        <f t="shared" si="13"/>
        <v>0</v>
      </c>
      <c r="AM49" s="281">
        <f t="shared" si="13"/>
        <v>0</v>
      </c>
      <c r="AN49" s="281">
        <f t="shared" si="13"/>
        <v>0</v>
      </c>
      <c r="AO49" s="281">
        <f t="shared" si="13"/>
        <v>0</v>
      </c>
      <c r="AP49" s="281">
        <f t="shared" si="13"/>
        <v>0</v>
      </c>
      <c r="AQ49" s="281">
        <f t="shared" si="13"/>
        <v>0</v>
      </c>
      <c r="AR49" s="281">
        <f t="shared" si="13"/>
        <v>0</v>
      </c>
      <c r="AS49" s="281">
        <f t="shared" si="13"/>
        <v>0</v>
      </c>
      <c r="AT49" s="281">
        <f t="shared" si="13"/>
        <v>0</v>
      </c>
      <c r="AU49" s="281">
        <f t="shared" si="13"/>
        <v>15000</v>
      </c>
      <c r="AV49" s="268"/>
    </row>
    <row r="50" spans="1:48" s="271" customFormat="1" ht="75" customHeight="1">
      <c r="A50" s="297"/>
      <c r="B50" s="264">
        <v>1</v>
      </c>
      <c r="C50" s="287" t="s">
        <v>266</v>
      </c>
      <c r="D50" s="281">
        <v>10000</v>
      </c>
      <c r="E50" s="281">
        <v>0</v>
      </c>
      <c r="F50" s="281">
        <v>0</v>
      </c>
      <c r="G50" s="281">
        <v>0</v>
      </c>
      <c r="H50" s="281">
        <v>0</v>
      </c>
      <c r="I50" s="281">
        <v>0</v>
      </c>
      <c r="J50" s="281">
        <v>0</v>
      </c>
      <c r="K50" s="281">
        <v>0</v>
      </c>
      <c r="L50" s="281">
        <v>0</v>
      </c>
      <c r="M50" s="281">
        <v>0</v>
      </c>
      <c r="N50" s="281">
        <v>0</v>
      </c>
      <c r="O50" s="281">
        <v>0</v>
      </c>
      <c r="P50" s="281">
        <v>0</v>
      </c>
      <c r="Q50" s="281">
        <v>0</v>
      </c>
      <c r="R50" s="281">
        <v>0</v>
      </c>
      <c r="S50" s="281">
        <v>0</v>
      </c>
      <c r="T50" s="281">
        <v>0</v>
      </c>
      <c r="U50" s="281">
        <v>0</v>
      </c>
      <c r="V50" s="281">
        <v>0</v>
      </c>
      <c r="W50" s="281">
        <v>0</v>
      </c>
      <c r="X50" s="281">
        <v>0</v>
      </c>
      <c r="Y50" s="281">
        <v>0</v>
      </c>
      <c r="Z50" s="281">
        <v>0</v>
      </c>
      <c r="AA50" s="281">
        <v>0</v>
      </c>
      <c r="AB50" s="281">
        <v>0</v>
      </c>
      <c r="AC50" s="281">
        <v>0</v>
      </c>
      <c r="AD50" s="281">
        <v>0</v>
      </c>
      <c r="AE50" s="281">
        <v>0</v>
      </c>
      <c r="AF50" s="281">
        <v>0</v>
      </c>
      <c r="AG50" s="281">
        <v>0</v>
      </c>
      <c r="AH50" s="281">
        <v>0</v>
      </c>
      <c r="AI50" s="281">
        <v>0</v>
      </c>
      <c r="AJ50" s="281">
        <v>0</v>
      </c>
      <c r="AK50" s="281">
        <v>0</v>
      </c>
      <c r="AL50" s="281">
        <v>0</v>
      </c>
      <c r="AM50" s="281">
        <v>0</v>
      </c>
      <c r="AN50" s="281">
        <v>0</v>
      </c>
      <c r="AO50" s="281">
        <v>0</v>
      </c>
      <c r="AP50" s="281">
        <v>0</v>
      </c>
      <c r="AQ50" s="281">
        <v>0</v>
      </c>
      <c r="AR50" s="281">
        <v>0</v>
      </c>
      <c r="AS50" s="281">
        <v>0</v>
      </c>
      <c r="AT50" s="281">
        <v>0</v>
      </c>
      <c r="AU50" s="284">
        <f t="shared" si="0"/>
        <v>10000</v>
      </c>
      <c r="AV50" s="268" t="s">
        <v>251</v>
      </c>
    </row>
    <row r="51" spans="1:48" s="271" customFormat="1" ht="30.75">
      <c r="A51" s="297"/>
      <c r="B51" s="264">
        <v>2</v>
      </c>
      <c r="C51" s="265" t="s">
        <v>339</v>
      </c>
      <c r="D51" s="281">
        <v>5000</v>
      </c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4">
        <f t="shared" si="0"/>
        <v>5000</v>
      </c>
      <c r="AV51" s="268" t="s">
        <v>251</v>
      </c>
    </row>
    <row r="52" spans="1:48" s="271" customFormat="1" ht="59.25" customHeight="1">
      <c r="A52" s="299"/>
      <c r="B52" s="264">
        <v>214</v>
      </c>
      <c r="C52" s="285" t="s">
        <v>78</v>
      </c>
      <c r="D52" s="281">
        <f aca="true" t="shared" si="14" ref="D52:AT52">D53+D57</f>
        <v>92000</v>
      </c>
      <c r="E52" s="281">
        <f t="shared" si="14"/>
        <v>0</v>
      </c>
      <c r="F52" s="281">
        <f t="shared" si="14"/>
        <v>0</v>
      </c>
      <c r="G52" s="281">
        <f t="shared" si="14"/>
        <v>0</v>
      </c>
      <c r="H52" s="281">
        <f t="shared" si="14"/>
        <v>0</v>
      </c>
      <c r="I52" s="281">
        <f t="shared" si="14"/>
        <v>0</v>
      </c>
      <c r="J52" s="281">
        <f t="shared" si="14"/>
        <v>0</v>
      </c>
      <c r="K52" s="281">
        <f t="shared" si="14"/>
        <v>0</v>
      </c>
      <c r="L52" s="281">
        <f t="shared" si="14"/>
        <v>0</v>
      </c>
      <c r="M52" s="281">
        <f t="shared" si="14"/>
        <v>0</v>
      </c>
      <c r="N52" s="281">
        <f t="shared" si="14"/>
        <v>0</v>
      </c>
      <c r="O52" s="281">
        <f t="shared" si="14"/>
        <v>0</v>
      </c>
      <c r="P52" s="281">
        <f t="shared" si="14"/>
        <v>0</v>
      </c>
      <c r="Q52" s="281">
        <f t="shared" si="14"/>
        <v>0</v>
      </c>
      <c r="R52" s="281">
        <f t="shared" si="14"/>
        <v>0</v>
      </c>
      <c r="S52" s="281">
        <f t="shared" si="14"/>
        <v>0</v>
      </c>
      <c r="T52" s="281">
        <f t="shared" si="14"/>
        <v>0</v>
      </c>
      <c r="U52" s="281">
        <f t="shared" si="14"/>
        <v>0</v>
      </c>
      <c r="V52" s="281">
        <f t="shared" si="14"/>
        <v>0</v>
      </c>
      <c r="W52" s="281">
        <f t="shared" si="14"/>
        <v>0</v>
      </c>
      <c r="X52" s="281">
        <f t="shared" si="14"/>
        <v>0</v>
      </c>
      <c r="Y52" s="281">
        <f t="shared" si="14"/>
        <v>0</v>
      </c>
      <c r="Z52" s="281">
        <f t="shared" si="14"/>
        <v>0</v>
      </c>
      <c r="AA52" s="281">
        <f t="shared" si="14"/>
        <v>0</v>
      </c>
      <c r="AB52" s="281">
        <f t="shared" si="14"/>
        <v>0</v>
      </c>
      <c r="AC52" s="281">
        <f t="shared" si="14"/>
        <v>0</v>
      </c>
      <c r="AD52" s="281">
        <f t="shared" si="14"/>
        <v>0</v>
      </c>
      <c r="AE52" s="281">
        <f t="shared" si="14"/>
        <v>0</v>
      </c>
      <c r="AF52" s="281">
        <f t="shared" si="14"/>
        <v>0</v>
      </c>
      <c r="AG52" s="281">
        <f t="shared" si="14"/>
        <v>0</v>
      </c>
      <c r="AH52" s="281">
        <f t="shared" si="14"/>
        <v>0</v>
      </c>
      <c r="AI52" s="281">
        <f t="shared" si="14"/>
        <v>0</v>
      </c>
      <c r="AJ52" s="281">
        <f t="shared" si="14"/>
        <v>0</v>
      </c>
      <c r="AK52" s="281">
        <f t="shared" si="14"/>
        <v>0</v>
      </c>
      <c r="AL52" s="281">
        <f t="shared" si="14"/>
        <v>0</v>
      </c>
      <c r="AM52" s="281">
        <f t="shared" si="14"/>
        <v>0</v>
      </c>
      <c r="AN52" s="281">
        <f t="shared" si="14"/>
        <v>0</v>
      </c>
      <c r="AO52" s="281">
        <f t="shared" si="14"/>
        <v>0</v>
      </c>
      <c r="AP52" s="281">
        <f t="shared" si="14"/>
        <v>0</v>
      </c>
      <c r="AQ52" s="281">
        <f t="shared" si="14"/>
        <v>0</v>
      </c>
      <c r="AR52" s="281">
        <f t="shared" si="14"/>
        <v>0</v>
      </c>
      <c r="AS52" s="281">
        <f t="shared" si="14"/>
        <v>0</v>
      </c>
      <c r="AT52" s="281">
        <f t="shared" si="14"/>
        <v>0</v>
      </c>
      <c r="AU52" s="284">
        <f t="shared" si="0"/>
        <v>92000</v>
      </c>
      <c r="AV52" s="268"/>
    </row>
    <row r="53" spans="1:48" s="271" customFormat="1" ht="54.75" customHeight="1">
      <c r="A53" s="299"/>
      <c r="B53" s="286" t="s">
        <v>95</v>
      </c>
      <c r="C53" s="285" t="s">
        <v>96</v>
      </c>
      <c r="D53" s="281">
        <f>D54+D55+D56</f>
        <v>92000</v>
      </c>
      <c r="E53" s="281">
        <f aca="true" t="shared" si="15" ref="E53:AT53">E54+E55</f>
        <v>0</v>
      </c>
      <c r="F53" s="281">
        <f t="shared" si="15"/>
        <v>0</v>
      </c>
      <c r="G53" s="281">
        <f t="shared" si="15"/>
        <v>0</v>
      </c>
      <c r="H53" s="281">
        <f t="shared" si="15"/>
        <v>0</v>
      </c>
      <c r="I53" s="281">
        <f t="shared" si="15"/>
        <v>0</v>
      </c>
      <c r="J53" s="281">
        <f t="shared" si="15"/>
        <v>0</v>
      </c>
      <c r="K53" s="281">
        <f t="shared" si="15"/>
        <v>0</v>
      </c>
      <c r="L53" s="281">
        <f t="shared" si="15"/>
        <v>0</v>
      </c>
      <c r="M53" s="281">
        <f t="shared" si="15"/>
        <v>0</v>
      </c>
      <c r="N53" s="281">
        <f t="shared" si="15"/>
        <v>0</v>
      </c>
      <c r="O53" s="281">
        <f t="shared" si="15"/>
        <v>0</v>
      </c>
      <c r="P53" s="281">
        <f t="shared" si="15"/>
        <v>0</v>
      </c>
      <c r="Q53" s="281">
        <f t="shared" si="15"/>
        <v>0</v>
      </c>
      <c r="R53" s="281">
        <f t="shared" si="15"/>
        <v>0</v>
      </c>
      <c r="S53" s="281">
        <f t="shared" si="15"/>
        <v>0</v>
      </c>
      <c r="T53" s="281">
        <f t="shared" si="15"/>
        <v>0</v>
      </c>
      <c r="U53" s="281">
        <f t="shared" si="15"/>
        <v>0</v>
      </c>
      <c r="V53" s="281">
        <f t="shared" si="15"/>
        <v>0</v>
      </c>
      <c r="W53" s="281">
        <f t="shared" si="15"/>
        <v>0</v>
      </c>
      <c r="X53" s="281">
        <f t="shared" si="15"/>
        <v>0</v>
      </c>
      <c r="Y53" s="281">
        <f t="shared" si="15"/>
        <v>0</v>
      </c>
      <c r="Z53" s="281">
        <f t="shared" si="15"/>
        <v>0</v>
      </c>
      <c r="AA53" s="281">
        <f t="shared" si="15"/>
        <v>0</v>
      </c>
      <c r="AB53" s="281">
        <f t="shared" si="15"/>
        <v>0</v>
      </c>
      <c r="AC53" s="281">
        <f t="shared" si="15"/>
        <v>0</v>
      </c>
      <c r="AD53" s="281">
        <f t="shared" si="15"/>
        <v>0</v>
      </c>
      <c r="AE53" s="281">
        <f t="shared" si="15"/>
        <v>0</v>
      </c>
      <c r="AF53" s="281">
        <f t="shared" si="15"/>
        <v>0</v>
      </c>
      <c r="AG53" s="281">
        <f t="shared" si="15"/>
        <v>0</v>
      </c>
      <c r="AH53" s="281">
        <f t="shared" si="15"/>
        <v>0</v>
      </c>
      <c r="AI53" s="281">
        <f t="shared" si="15"/>
        <v>0</v>
      </c>
      <c r="AJ53" s="281">
        <f t="shared" si="15"/>
        <v>0</v>
      </c>
      <c r="AK53" s="281">
        <f t="shared" si="15"/>
        <v>0</v>
      </c>
      <c r="AL53" s="281">
        <f t="shared" si="15"/>
        <v>0</v>
      </c>
      <c r="AM53" s="281">
        <f t="shared" si="15"/>
        <v>0</v>
      </c>
      <c r="AN53" s="281">
        <f t="shared" si="15"/>
        <v>0</v>
      </c>
      <c r="AO53" s="281">
        <f t="shared" si="15"/>
        <v>0</v>
      </c>
      <c r="AP53" s="281">
        <f t="shared" si="15"/>
        <v>0</v>
      </c>
      <c r="AQ53" s="281">
        <f t="shared" si="15"/>
        <v>0</v>
      </c>
      <c r="AR53" s="281">
        <f t="shared" si="15"/>
        <v>0</v>
      </c>
      <c r="AS53" s="281">
        <f t="shared" si="15"/>
        <v>0</v>
      </c>
      <c r="AT53" s="281">
        <f t="shared" si="15"/>
        <v>0</v>
      </c>
      <c r="AU53" s="284">
        <f t="shared" si="0"/>
        <v>92000</v>
      </c>
      <c r="AV53" s="268"/>
    </row>
    <row r="54" spans="1:48" s="271" customFormat="1" ht="38.25">
      <c r="A54" s="299"/>
      <c r="B54" s="286" t="s">
        <v>80</v>
      </c>
      <c r="C54" s="285" t="s">
        <v>308</v>
      </c>
      <c r="D54" s="267">
        <v>22000</v>
      </c>
      <c r="E54" s="268">
        <v>0</v>
      </c>
      <c r="F54" s="268">
        <v>0</v>
      </c>
      <c r="G54" s="268">
        <v>0</v>
      </c>
      <c r="H54" s="268">
        <v>0</v>
      </c>
      <c r="I54" s="268">
        <v>0</v>
      </c>
      <c r="J54" s="268">
        <v>0</v>
      </c>
      <c r="K54" s="268">
        <v>0</v>
      </c>
      <c r="L54" s="268">
        <v>0</v>
      </c>
      <c r="M54" s="268">
        <v>0</v>
      </c>
      <c r="N54" s="268">
        <v>0</v>
      </c>
      <c r="O54" s="268">
        <v>0</v>
      </c>
      <c r="P54" s="268">
        <v>0</v>
      </c>
      <c r="Q54" s="268">
        <v>0</v>
      </c>
      <c r="R54" s="268">
        <v>0</v>
      </c>
      <c r="S54" s="268">
        <v>0</v>
      </c>
      <c r="T54" s="268">
        <v>0</v>
      </c>
      <c r="U54" s="268">
        <v>0</v>
      </c>
      <c r="V54" s="268">
        <v>0</v>
      </c>
      <c r="W54" s="268">
        <v>0</v>
      </c>
      <c r="X54" s="268">
        <v>0</v>
      </c>
      <c r="Y54" s="268">
        <v>0</v>
      </c>
      <c r="Z54" s="268">
        <v>0</v>
      </c>
      <c r="AA54" s="268">
        <v>0</v>
      </c>
      <c r="AB54" s="268">
        <v>0</v>
      </c>
      <c r="AC54" s="268">
        <v>0</v>
      </c>
      <c r="AD54" s="268">
        <v>0</v>
      </c>
      <c r="AE54" s="268">
        <v>0</v>
      </c>
      <c r="AF54" s="268">
        <v>0</v>
      </c>
      <c r="AG54" s="268">
        <v>0</v>
      </c>
      <c r="AH54" s="268">
        <v>0</v>
      </c>
      <c r="AI54" s="268">
        <v>0</v>
      </c>
      <c r="AJ54" s="268">
        <v>0</v>
      </c>
      <c r="AK54" s="268">
        <v>0</v>
      </c>
      <c r="AL54" s="268">
        <v>0</v>
      </c>
      <c r="AM54" s="268">
        <v>0</v>
      </c>
      <c r="AN54" s="268">
        <v>0</v>
      </c>
      <c r="AO54" s="268">
        <v>0</v>
      </c>
      <c r="AP54" s="268">
        <v>0</v>
      </c>
      <c r="AQ54" s="268">
        <v>0</v>
      </c>
      <c r="AR54" s="268">
        <v>0</v>
      </c>
      <c r="AS54" s="268">
        <v>0</v>
      </c>
      <c r="AT54" s="268">
        <v>0</v>
      </c>
      <c r="AU54" s="269">
        <f t="shared" si="0"/>
        <v>22000</v>
      </c>
      <c r="AV54" s="268" t="s">
        <v>251</v>
      </c>
    </row>
    <row r="55" spans="1:48" s="271" customFormat="1" ht="54.75" customHeight="1">
      <c r="A55" s="299"/>
      <c r="B55" s="286" t="s">
        <v>233</v>
      </c>
      <c r="C55" s="285" t="s">
        <v>280</v>
      </c>
      <c r="D55" s="267">
        <v>50000</v>
      </c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7"/>
      <c r="AT55" s="268"/>
      <c r="AU55" s="269">
        <f t="shared" si="0"/>
        <v>50000</v>
      </c>
      <c r="AV55" s="268" t="s">
        <v>251</v>
      </c>
    </row>
    <row r="56" spans="1:48" s="271" customFormat="1" ht="66" customHeight="1">
      <c r="A56" s="299"/>
      <c r="B56" s="286" t="s">
        <v>407</v>
      </c>
      <c r="C56" s="285" t="s">
        <v>408</v>
      </c>
      <c r="D56" s="267">
        <v>20000</v>
      </c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7"/>
      <c r="AT56" s="268"/>
      <c r="AU56" s="269">
        <f>D56</f>
        <v>20000</v>
      </c>
      <c r="AV56" s="268"/>
    </row>
    <row r="57" spans="1:48" s="271" customFormat="1" ht="38.25" customHeight="1">
      <c r="A57" s="299"/>
      <c r="B57" s="264">
        <v>99</v>
      </c>
      <c r="C57" s="285" t="s">
        <v>81</v>
      </c>
      <c r="D57" s="267">
        <f aca="true" t="shared" si="16" ref="D57:AT57">D58+D59</f>
        <v>0</v>
      </c>
      <c r="E57" s="267">
        <f t="shared" si="16"/>
        <v>0</v>
      </c>
      <c r="F57" s="267">
        <f t="shared" si="16"/>
        <v>0</v>
      </c>
      <c r="G57" s="267">
        <f t="shared" si="16"/>
        <v>0</v>
      </c>
      <c r="H57" s="267">
        <f t="shared" si="16"/>
        <v>0</v>
      </c>
      <c r="I57" s="267">
        <f t="shared" si="16"/>
        <v>0</v>
      </c>
      <c r="J57" s="267">
        <f t="shared" si="16"/>
        <v>0</v>
      </c>
      <c r="K57" s="267">
        <f t="shared" si="16"/>
        <v>0</v>
      </c>
      <c r="L57" s="267">
        <f t="shared" si="16"/>
        <v>0</v>
      </c>
      <c r="M57" s="267">
        <f t="shared" si="16"/>
        <v>0</v>
      </c>
      <c r="N57" s="267">
        <f t="shared" si="16"/>
        <v>0</v>
      </c>
      <c r="O57" s="267">
        <f t="shared" si="16"/>
        <v>0</v>
      </c>
      <c r="P57" s="267">
        <f t="shared" si="16"/>
        <v>0</v>
      </c>
      <c r="Q57" s="267">
        <f t="shared" si="16"/>
        <v>0</v>
      </c>
      <c r="R57" s="267">
        <f t="shared" si="16"/>
        <v>0</v>
      </c>
      <c r="S57" s="267">
        <f t="shared" si="16"/>
        <v>0</v>
      </c>
      <c r="T57" s="267">
        <f t="shared" si="16"/>
        <v>0</v>
      </c>
      <c r="U57" s="267">
        <f t="shared" si="16"/>
        <v>0</v>
      </c>
      <c r="V57" s="267">
        <f t="shared" si="16"/>
        <v>0</v>
      </c>
      <c r="W57" s="267">
        <f t="shared" si="16"/>
        <v>0</v>
      </c>
      <c r="X57" s="267">
        <f t="shared" si="16"/>
        <v>0</v>
      </c>
      <c r="Y57" s="267">
        <f t="shared" si="16"/>
        <v>0</v>
      </c>
      <c r="Z57" s="267">
        <f t="shared" si="16"/>
        <v>0</v>
      </c>
      <c r="AA57" s="267">
        <f t="shared" si="16"/>
        <v>0</v>
      </c>
      <c r="AB57" s="267">
        <f t="shared" si="16"/>
        <v>0</v>
      </c>
      <c r="AC57" s="267">
        <f t="shared" si="16"/>
        <v>0</v>
      </c>
      <c r="AD57" s="267">
        <f t="shared" si="16"/>
        <v>0</v>
      </c>
      <c r="AE57" s="267">
        <f t="shared" si="16"/>
        <v>0</v>
      </c>
      <c r="AF57" s="267">
        <f t="shared" si="16"/>
        <v>0</v>
      </c>
      <c r="AG57" s="267">
        <f t="shared" si="16"/>
        <v>0</v>
      </c>
      <c r="AH57" s="267">
        <f t="shared" si="16"/>
        <v>0</v>
      </c>
      <c r="AI57" s="267">
        <f t="shared" si="16"/>
        <v>0</v>
      </c>
      <c r="AJ57" s="267">
        <f t="shared" si="16"/>
        <v>0</v>
      </c>
      <c r="AK57" s="267">
        <f t="shared" si="16"/>
        <v>0</v>
      </c>
      <c r="AL57" s="267">
        <f t="shared" si="16"/>
        <v>0</v>
      </c>
      <c r="AM57" s="267">
        <f t="shared" si="16"/>
        <v>0</v>
      </c>
      <c r="AN57" s="267">
        <f t="shared" si="16"/>
        <v>0</v>
      </c>
      <c r="AO57" s="267">
        <f t="shared" si="16"/>
        <v>0</v>
      </c>
      <c r="AP57" s="267">
        <f t="shared" si="16"/>
        <v>0</v>
      </c>
      <c r="AQ57" s="267">
        <f t="shared" si="16"/>
        <v>0</v>
      </c>
      <c r="AR57" s="267">
        <f t="shared" si="16"/>
        <v>0</v>
      </c>
      <c r="AS57" s="267">
        <f t="shared" si="16"/>
        <v>0</v>
      </c>
      <c r="AT57" s="267">
        <f t="shared" si="16"/>
        <v>0</v>
      </c>
      <c r="AU57" s="267">
        <f>SUM(D57:AT57)</f>
        <v>0</v>
      </c>
      <c r="AV57" s="268"/>
    </row>
    <row r="58" spans="1:48" s="271" customFormat="1" ht="84">
      <c r="A58" s="299"/>
      <c r="B58" s="264">
        <v>1</v>
      </c>
      <c r="C58" s="285" t="s">
        <v>309</v>
      </c>
      <c r="D58" s="266">
        <v>0</v>
      </c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7"/>
      <c r="AT58" s="268"/>
      <c r="AU58" s="267">
        <f>SUM(D58:AT58)</f>
        <v>0</v>
      </c>
      <c r="AV58" s="268" t="s">
        <v>251</v>
      </c>
    </row>
    <row r="59" spans="1:48" s="271" customFormat="1" ht="47.25" customHeight="1">
      <c r="A59" s="300"/>
      <c r="B59" s="264">
        <v>2</v>
      </c>
      <c r="C59" s="285" t="s">
        <v>310</v>
      </c>
      <c r="D59" s="266">
        <v>0</v>
      </c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7"/>
      <c r="AT59" s="268"/>
      <c r="AU59" s="267">
        <f>SUM(D59:AT59)</f>
        <v>0</v>
      </c>
      <c r="AV59" s="268"/>
    </row>
    <row r="60" spans="1:48" s="271" customFormat="1" ht="65.25" customHeight="1">
      <c r="A60" s="292" t="s">
        <v>63</v>
      </c>
      <c r="B60" s="293"/>
      <c r="C60" s="293"/>
      <c r="D60" s="267">
        <f aca="true" t="shared" si="17" ref="D60:AU60">D47+D49+D52</f>
        <v>110000</v>
      </c>
      <c r="E60" s="267">
        <f t="shared" si="17"/>
        <v>0</v>
      </c>
      <c r="F60" s="267">
        <f t="shared" si="17"/>
        <v>0</v>
      </c>
      <c r="G60" s="267">
        <f t="shared" si="17"/>
        <v>0</v>
      </c>
      <c r="H60" s="267">
        <f t="shared" si="17"/>
        <v>0</v>
      </c>
      <c r="I60" s="267">
        <f t="shared" si="17"/>
        <v>0</v>
      </c>
      <c r="J60" s="267">
        <f t="shared" si="17"/>
        <v>0</v>
      </c>
      <c r="K60" s="267">
        <f t="shared" si="17"/>
        <v>0</v>
      </c>
      <c r="L60" s="267">
        <f t="shared" si="17"/>
        <v>0</v>
      </c>
      <c r="M60" s="267">
        <f t="shared" si="17"/>
        <v>0</v>
      </c>
      <c r="N60" s="267">
        <f t="shared" si="17"/>
        <v>0</v>
      </c>
      <c r="O60" s="267">
        <f t="shared" si="17"/>
        <v>0</v>
      </c>
      <c r="P60" s="267">
        <f t="shared" si="17"/>
        <v>0</v>
      </c>
      <c r="Q60" s="267">
        <f t="shared" si="17"/>
        <v>0</v>
      </c>
      <c r="R60" s="267">
        <f t="shared" si="17"/>
        <v>0</v>
      </c>
      <c r="S60" s="267">
        <f t="shared" si="17"/>
        <v>0</v>
      </c>
      <c r="T60" s="267">
        <f t="shared" si="17"/>
        <v>0</v>
      </c>
      <c r="U60" s="267">
        <f t="shared" si="17"/>
        <v>0</v>
      </c>
      <c r="V60" s="267">
        <f t="shared" si="17"/>
        <v>0</v>
      </c>
      <c r="W60" s="267">
        <f t="shared" si="17"/>
        <v>0</v>
      </c>
      <c r="X60" s="267">
        <f t="shared" si="17"/>
        <v>0</v>
      </c>
      <c r="Y60" s="267">
        <f t="shared" si="17"/>
        <v>0</v>
      </c>
      <c r="Z60" s="267">
        <f t="shared" si="17"/>
        <v>0</v>
      </c>
      <c r="AA60" s="267">
        <f t="shared" si="17"/>
        <v>0</v>
      </c>
      <c r="AB60" s="267">
        <f t="shared" si="17"/>
        <v>0</v>
      </c>
      <c r="AC60" s="267">
        <f t="shared" si="17"/>
        <v>0</v>
      </c>
      <c r="AD60" s="267">
        <f t="shared" si="17"/>
        <v>0</v>
      </c>
      <c r="AE60" s="267">
        <f t="shared" si="17"/>
        <v>0</v>
      </c>
      <c r="AF60" s="267">
        <f t="shared" si="17"/>
        <v>0</v>
      </c>
      <c r="AG60" s="267">
        <f t="shared" si="17"/>
        <v>0</v>
      </c>
      <c r="AH60" s="267">
        <f t="shared" si="17"/>
        <v>0</v>
      </c>
      <c r="AI60" s="267">
        <f t="shared" si="17"/>
        <v>0</v>
      </c>
      <c r="AJ60" s="267">
        <f t="shared" si="17"/>
        <v>0</v>
      </c>
      <c r="AK60" s="267">
        <f t="shared" si="17"/>
        <v>0</v>
      </c>
      <c r="AL60" s="267">
        <f t="shared" si="17"/>
        <v>0</v>
      </c>
      <c r="AM60" s="267">
        <f t="shared" si="17"/>
        <v>0</v>
      </c>
      <c r="AN60" s="267">
        <f t="shared" si="17"/>
        <v>0</v>
      </c>
      <c r="AO60" s="267">
        <f t="shared" si="17"/>
        <v>0</v>
      </c>
      <c r="AP60" s="267">
        <f t="shared" si="17"/>
        <v>0</v>
      </c>
      <c r="AQ60" s="267">
        <f t="shared" si="17"/>
        <v>0</v>
      </c>
      <c r="AR60" s="267">
        <f t="shared" si="17"/>
        <v>0</v>
      </c>
      <c r="AS60" s="267">
        <f t="shared" si="17"/>
        <v>0</v>
      </c>
      <c r="AT60" s="267">
        <f t="shared" si="17"/>
        <v>0</v>
      </c>
      <c r="AU60" s="267">
        <f t="shared" si="17"/>
        <v>110000</v>
      </c>
      <c r="AV60" s="268"/>
    </row>
    <row r="61" spans="1:48" s="271" customFormat="1" ht="60.75" customHeight="1">
      <c r="A61" s="292" t="s">
        <v>32</v>
      </c>
      <c r="B61" s="293"/>
      <c r="C61" s="293"/>
      <c r="D61" s="267">
        <f aca="true" t="shared" si="18" ref="D61:AU61">D60+D46</f>
        <v>125000</v>
      </c>
      <c r="E61" s="267">
        <f t="shared" si="18"/>
        <v>0</v>
      </c>
      <c r="F61" s="267">
        <f t="shared" si="18"/>
        <v>0</v>
      </c>
      <c r="G61" s="267">
        <f t="shared" si="18"/>
        <v>0</v>
      </c>
      <c r="H61" s="267">
        <f t="shared" si="18"/>
        <v>0</v>
      </c>
      <c r="I61" s="267">
        <f t="shared" si="18"/>
        <v>0</v>
      </c>
      <c r="J61" s="267">
        <f t="shared" si="18"/>
        <v>0</v>
      </c>
      <c r="K61" s="267">
        <f t="shared" si="18"/>
        <v>0</v>
      </c>
      <c r="L61" s="267">
        <f t="shared" si="18"/>
        <v>0</v>
      </c>
      <c r="M61" s="267">
        <f t="shared" si="18"/>
        <v>0</v>
      </c>
      <c r="N61" s="267">
        <f t="shared" si="18"/>
        <v>0</v>
      </c>
      <c r="O61" s="267">
        <f t="shared" si="18"/>
        <v>0</v>
      </c>
      <c r="P61" s="267">
        <f t="shared" si="18"/>
        <v>0</v>
      </c>
      <c r="Q61" s="267">
        <f t="shared" si="18"/>
        <v>0</v>
      </c>
      <c r="R61" s="267">
        <f t="shared" si="18"/>
        <v>0</v>
      </c>
      <c r="S61" s="267">
        <f t="shared" si="18"/>
        <v>0</v>
      </c>
      <c r="T61" s="267">
        <f t="shared" si="18"/>
        <v>0</v>
      </c>
      <c r="U61" s="267">
        <f t="shared" si="18"/>
        <v>0</v>
      </c>
      <c r="V61" s="267">
        <f t="shared" si="18"/>
        <v>0</v>
      </c>
      <c r="W61" s="267">
        <f t="shared" si="18"/>
        <v>0</v>
      </c>
      <c r="X61" s="267">
        <f t="shared" si="18"/>
        <v>0</v>
      </c>
      <c r="Y61" s="267">
        <f t="shared" si="18"/>
        <v>0</v>
      </c>
      <c r="Z61" s="267">
        <f t="shared" si="18"/>
        <v>0</v>
      </c>
      <c r="AA61" s="267">
        <f t="shared" si="18"/>
        <v>0</v>
      </c>
      <c r="AB61" s="267">
        <f t="shared" si="18"/>
        <v>0</v>
      </c>
      <c r="AC61" s="267">
        <f t="shared" si="18"/>
        <v>0</v>
      </c>
      <c r="AD61" s="267">
        <f t="shared" si="18"/>
        <v>0</v>
      </c>
      <c r="AE61" s="267">
        <f t="shared" si="18"/>
        <v>0</v>
      </c>
      <c r="AF61" s="267">
        <f t="shared" si="18"/>
        <v>0</v>
      </c>
      <c r="AG61" s="267">
        <f t="shared" si="18"/>
        <v>0</v>
      </c>
      <c r="AH61" s="267">
        <f t="shared" si="18"/>
        <v>0</v>
      </c>
      <c r="AI61" s="267">
        <f t="shared" si="18"/>
        <v>0</v>
      </c>
      <c r="AJ61" s="267">
        <f t="shared" si="18"/>
        <v>0</v>
      </c>
      <c r="AK61" s="267">
        <f t="shared" si="18"/>
        <v>0</v>
      </c>
      <c r="AL61" s="267">
        <f t="shared" si="18"/>
        <v>0</v>
      </c>
      <c r="AM61" s="267">
        <f t="shared" si="18"/>
        <v>0</v>
      </c>
      <c r="AN61" s="267">
        <f t="shared" si="18"/>
        <v>0</v>
      </c>
      <c r="AO61" s="267">
        <f t="shared" si="18"/>
        <v>0</v>
      </c>
      <c r="AP61" s="267">
        <f t="shared" si="18"/>
        <v>0</v>
      </c>
      <c r="AQ61" s="267">
        <f t="shared" si="18"/>
        <v>0</v>
      </c>
      <c r="AR61" s="267">
        <f t="shared" si="18"/>
        <v>0</v>
      </c>
      <c r="AS61" s="267">
        <f t="shared" si="18"/>
        <v>0</v>
      </c>
      <c r="AT61" s="267">
        <f t="shared" si="18"/>
        <v>0</v>
      </c>
      <c r="AU61" s="267">
        <f t="shared" si="18"/>
        <v>125000</v>
      </c>
      <c r="AV61" s="268"/>
    </row>
    <row r="62" spans="1:48" s="271" customFormat="1" ht="19.5" customHeight="1">
      <c r="A62" s="294" t="s">
        <v>225</v>
      </c>
      <c r="B62" s="294"/>
      <c r="C62" s="294"/>
      <c r="D62" s="294"/>
      <c r="E62" s="294"/>
      <c r="F62" s="294"/>
      <c r="G62" s="294"/>
      <c r="H62" s="294"/>
      <c r="I62" s="294"/>
      <c r="J62" s="295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69"/>
      <c r="AV62" s="268"/>
    </row>
    <row r="63" spans="1:48" s="271" customFormat="1" ht="66.75" customHeight="1">
      <c r="A63" s="301" t="s">
        <v>44</v>
      </c>
      <c r="B63" s="301" t="s">
        <v>45</v>
      </c>
      <c r="C63" s="302" t="s">
        <v>46</v>
      </c>
      <c r="D63" s="301" t="s">
        <v>118</v>
      </c>
      <c r="E63" s="301" t="s">
        <v>174</v>
      </c>
      <c r="F63" s="301" t="s">
        <v>175</v>
      </c>
      <c r="G63" s="301" t="s">
        <v>176</v>
      </c>
      <c r="H63" s="301" t="s">
        <v>177</v>
      </c>
      <c r="I63" s="301" t="s">
        <v>178</v>
      </c>
      <c r="J63" s="301" t="s">
        <v>119</v>
      </c>
      <c r="K63" s="301" t="s">
        <v>120</v>
      </c>
      <c r="L63" s="301" t="s">
        <v>121</v>
      </c>
      <c r="M63" s="301" t="s">
        <v>122</v>
      </c>
      <c r="N63" s="301" t="s">
        <v>123</v>
      </c>
      <c r="O63" s="301" t="s">
        <v>124</v>
      </c>
      <c r="P63" s="301" t="s">
        <v>125</v>
      </c>
      <c r="Q63" s="301" t="s">
        <v>126</v>
      </c>
      <c r="R63" s="301" t="s">
        <v>179</v>
      </c>
      <c r="S63" s="301" t="s">
        <v>180</v>
      </c>
      <c r="T63" s="301" t="s">
        <v>181</v>
      </c>
      <c r="U63" s="301" t="s">
        <v>182</v>
      </c>
      <c r="V63" s="301" t="s">
        <v>183</v>
      </c>
      <c r="W63" s="301" t="s">
        <v>184</v>
      </c>
      <c r="X63" s="301" t="s">
        <v>185</v>
      </c>
      <c r="Y63" s="301" t="s">
        <v>127</v>
      </c>
      <c r="Z63" s="301" t="s">
        <v>128</v>
      </c>
      <c r="AA63" s="301" t="s">
        <v>129</v>
      </c>
      <c r="AB63" s="301" t="s">
        <v>130</v>
      </c>
      <c r="AC63" s="301" t="s">
        <v>131</v>
      </c>
      <c r="AD63" s="301" t="s">
        <v>132</v>
      </c>
      <c r="AE63" s="301" t="s">
        <v>133</v>
      </c>
      <c r="AF63" s="301" t="s">
        <v>134</v>
      </c>
      <c r="AG63" s="301" t="s">
        <v>135</v>
      </c>
      <c r="AH63" s="301" t="s">
        <v>136</v>
      </c>
      <c r="AI63" s="301" t="s">
        <v>137</v>
      </c>
      <c r="AJ63" s="301" t="s">
        <v>138</v>
      </c>
      <c r="AK63" s="301" t="s">
        <v>139</v>
      </c>
      <c r="AL63" s="301" t="s">
        <v>140</v>
      </c>
      <c r="AM63" s="301" t="s">
        <v>141</v>
      </c>
      <c r="AN63" s="301" t="s">
        <v>142</v>
      </c>
      <c r="AO63" s="301" t="s">
        <v>143</v>
      </c>
      <c r="AP63" s="301" t="s">
        <v>144</v>
      </c>
      <c r="AQ63" s="301" t="s">
        <v>145</v>
      </c>
      <c r="AR63" s="301" t="s">
        <v>146</v>
      </c>
      <c r="AS63" s="301" t="s">
        <v>147</v>
      </c>
      <c r="AT63" s="301" t="s">
        <v>148</v>
      </c>
      <c r="AU63" s="301" t="s">
        <v>63</v>
      </c>
      <c r="AV63" s="301" t="s">
        <v>149</v>
      </c>
    </row>
    <row r="64" spans="1:48" s="271" customFormat="1" ht="19.5" customHeight="1">
      <c r="A64" s="264">
        <v>21</v>
      </c>
      <c r="B64" s="278" t="s">
        <v>47</v>
      </c>
      <c r="C64" s="279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9"/>
      <c r="AV64" s="268"/>
    </row>
    <row r="65" spans="1:48" s="271" customFormat="1" ht="19.5" customHeight="1">
      <c r="A65" s="264">
        <v>2111</v>
      </c>
      <c r="B65" s="278" t="s">
        <v>48</v>
      </c>
      <c r="C65" s="279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9"/>
      <c r="AV65" s="268"/>
    </row>
    <row r="66" spans="1:48" s="271" customFormat="1" ht="57.75" customHeight="1">
      <c r="A66" s="303"/>
      <c r="B66" s="304">
        <v>210</v>
      </c>
      <c r="C66" s="287" t="s">
        <v>75</v>
      </c>
      <c r="D66" s="267">
        <f>D67</f>
        <v>20000</v>
      </c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8"/>
      <c r="AU66" s="269">
        <f>SUM(D66:AT66)</f>
        <v>20000</v>
      </c>
      <c r="AV66" s="268"/>
    </row>
    <row r="67" spans="1:48" s="271" customFormat="1" ht="48.75" customHeight="1">
      <c r="A67" s="305"/>
      <c r="B67" s="304">
        <v>1</v>
      </c>
      <c r="C67" s="287" t="s">
        <v>234</v>
      </c>
      <c r="D67" s="267">
        <v>20000</v>
      </c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8"/>
      <c r="AU67" s="269">
        <f>SUM(D67:AT67)</f>
        <v>20000</v>
      </c>
      <c r="AV67" s="268" t="s">
        <v>251</v>
      </c>
    </row>
    <row r="68" spans="1:48" s="271" customFormat="1" ht="48.75" customHeight="1">
      <c r="A68" s="306"/>
      <c r="B68" s="304">
        <v>214</v>
      </c>
      <c r="C68" s="307" t="s">
        <v>78</v>
      </c>
      <c r="D68" s="267">
        <f>D69</f>
        <v>10000</v>
      </c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>
        <f>AU69</f>
        <v>10000</v>
      </c>
      <c r="AV68" s="268"/>
    </row>
    <row r="69" spans="1:48" s="271" customFormat="1" ht="60" customHeight="1">
      <c r="A69" s="306"/>
      <c r="B69" s="286" t="s">
        <v>235</v>
      </c>
      <c r="C69" s="307" t="s">
        <v>236</v>
      </c>
      <c r="D69" s="267">
        <f>D70</f>
        <v>10000</v>
      </c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>
        <f>AU70</f>
        <v>10000</v>
      </c>
      <c r="AV69" s="268" t="s">
        <v>251</v>
      </c>
    </row>
    <row r="70" spans="1:48" s="271" customFormat="1" ht="60" customHeight="1">
      <c r="A70" s="306"/>
      <c r="B70" s="304">
        <v>1</v>
      </c>
      <c r="C70" s="307" t="s">
        <v>237</v>
      </c>
      <c r="D70" s="267">
        <v>10000</v>
      </c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9">
        <f>SUM(D70:AT70)</f>
        <v>10000</v>
      </c>
      <c r="AV70" s="268"/>
    </row>
    <row r="71" spans="1:48" s="271" customFormat="1" ht="53.25" customHeight="1">
      <c r="A71" s="292" t="s">
        <v>63</v>
      </c>
      <c r="B71" s="293"/>
      <c r="C71" s="308"/>
      <c r="D71" s="267">
        <f>D66+D68</f>
        <v>30000</v>
      </c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8"/>
      <c r="AU71" s="267">
        <f>SUM(D71:AT71)</f>
        <v>30000</v>
      </c>
      <c r="AV71" s="268"/>
    </row>
    <row r="72" spans="1:48" s="271" customFormat="1" ht="58.5" customHeight="1">
      <c r="A72" s="292" t="s">
        <v>32</v>
      </c>
      <c r="B72" s="293"/>
      <c r="C72" s="293"/>
      <c r="D72" s="267">
        <f>D71</f>
        <v>30000</v>
      </c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8"/>
      <c r="AU72" s="267">
        <f t="shared" si="0"/>
        <v>30000</v>
      </c>
      <c r="AV72" s="268"/>
    </row>
    <row r="73" spans="1:48" s="271" customFormat="1" ht="19.5" customHeight="1">
      <c r="A73" s="294" t="s">
        <v>226</v>
      </c>
      <c r="B73" s="294"/>
      <c r="C73" s="294"/>
      <c r="D73" s="294"/>
      <c r="E73" s="294"/>
      <c r="F73" s="294"/>
      <c r="G73" s="294"/>
      <c r="H73" s="294"/>
      <c r="I73" s="294"/>
      <c r="J73" s="295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6"/>
      <c r="AS73" s="296"/>
      <c r="AT73" s="296"/>
      <c r="AU73" s="269"/>
      <c r="AV73" s="268"/>
    </row>
    <row r="74" spans="1:48" s="271" customFormat="1" ht="19.5" customHeight="1">
      <c r="A74" s="277">
        <v>22</v>
      </c>
      <c r="B74" s="278" t="s">
        <v>66</v>
      </c>
      <c r="C74" s="279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7"/>
      <c r="AT74" s="268"/>
      <c r="AU74" s="269"/>
      <c r="AV74" s="268"/>
    </row>
    <row r="75" spans="1:48" s="271" customFormat="1" ht="19.5" customHeight="1">
      <c r="A75" s="277">
        <v>2211</v>
      </c>
      <c r="B75" s="278" t="s">
        <v>66</v>
      </c>
      <c r="C75" s="279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7"/>
      <c r="AT75" s="268"/>
      <c r="AU75" s="269"/>
      <c r="AV75" s="268"/>
    </row>
    <row r="76" spans="1:48" s="271" customFormat="1" ht="48.75" customHeight="1">
      <c r="A76" s="309"/>
      <c r="B76" s="277">
        <v>110</v>
      </c>
      <c r="C76" s="277" t="s">
        <v>227</v>
      </c>
      <c r="D76" s="283">
        <v>50000</v>
      </c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7"/>
      <c r="AT76" s="268"/>
      <c r="AU76" s="269">
        <f t="shared" si="0"/>
        <v>50000</v>
      </c>
      <c r="AV76" s="268" t="s">
        <v>251</v>
      </c>
    </row>
    <row r="77" spans="1:48" s="271" customFormat="1" ht="37.5">
      <c r="A77" s="309"/>
      <c r="B77" s="277">
        <v>116</v>
      </c>
      <c r="C77" s="277" t="s">
        <v>2</v>
      </c>
      <c r="D77" s="283">
        <f>D78</f>
        <v>11000</v>
      </c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7"/>
      <c r="AT77" s="268"/>
      <c r="AU77" s="269">
        <f t="shared" si="0"/>
        <v>11000</v>
      </c>
      <c r="AV77" s="268" t="s">
        <v>251</v>
      </c>
    </row>
    <row r="78" spans="1:48" s="271" customFormat="1" ht="37.5">
      <c r="A78" s="309"/>
      <c r="B78" s="277">
        <v>1</v>
      </c>
      <c r="C78" s="287" t="s">
        <v>267</v>
      </c>
      <c r="D78" s="283">
        <v>11000</v>
      </c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7"/>
      <c r="AT78" s="268"/>
      <c r="AU78" s="269">
        <f t="shared" si="0"/>
        <v>11000</v>
      </c>
      <c r="AV78" s="268" t="s">
        <v>251</v>
      </c>
    </row>
    <row r="79" spans="1:48" s="271" customFormat="1" ht="51" customHeight="1">
      <c r="A79" s="310"/>
      <c r="B79" s="264">
        <v>201</v>
      </c>
      <c r="C79" s="265" t="s">
        <v>67</v>
      </c>
      <c r="D79" s="267">
        <v>80000</v>
      </c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8"/>
      <c r="AU79" s="269">
        <f t="shared" si="0"/>
        <v>80000</v>
      </c>
      <c r="AV79" s="268" t="s">
        <v>251</v>
      </c>
    </row>
    <row r="80" spans="1:48" s="271" customFormat="1" ht="47.25" customHeight="1">
      <c r="A80" s="299"/>
      <c r="B80" s="264">
        <v>206</v>
      </c>
      <c r="C80" s="265" t="s">
        <v>224</v>
      </c>
      <c r="D80" s="281">
        <f>D81</f>
        <v>9000</v>
      </c>
      <c r="E80" s="281">
        <f aca="true" t="shared" si="19" ref="E80:AT80">E81</f>
        <v>0</v>
      </c>
      <c r="F80" s="281">
        <f t="shared" si="19"/>
        <v>0</v>
      </c>
      <c r="G80" s="281">
        <f t="shared" si="19"/>
        <v>0</v>
      </c>
      <c r="H80" s="281">
        <f t="shared" si="19"/>
        <v>0</v>
      </c>
      <c r="I80" s="281">
        <f t="shared" si="19"/>
        <v>0</v>
      </c>
      <c r="J80" s="281">
        <f t="shared" si="19"/>
        <v>0</v>
      </c>
      <c r="K80" s="281">
        <f t="shared" si="19"/>
        <v>0</v>
      </c>
      <c r="L80" s="281">
        <f t="shared" si="19"/>
        <v>0</v>
      </c>
      <c r="M80" s="281">
        <f t="shared" si="19"/>
        <v>0</v>
      </c>
      <c r="N80" s="281">
        <f t="shared" si="19"/>
        <v>0</v>
      </c>
      <c r="O80" s="281">
        <f t="shared" si="19"/>
        <v>0</v>
      </c>
      <c r="P80" s="281">
        <f t="shared" si="19"/>
        <v>0</v>
      </c>
      <c r="Q80" s="281">
        <f t="shared" si="19"/>
        <v>0</v>
      </c>
      <c r="R80" s="281">
        <f t="shared" si="19"/>
        <v>0</v>
      </c>
      <c r="S80" s="281">
        <f t="shared" si="19"/>
        <v>0</v>
      </c>
      <c r="T80" s="281">
        <f t="shared" si="19"/>
        <v>0</v>
      </c>
      <c r="U80" s="281">
        <f t="shared" si="19"/>
        <v>0</v>
      </c>
      <c r="V80" s="281">
        <f t="shared" si="19"/>
        <v>0</v>
      </c>
      <c r="W80" s="281">
        <f t="shared" si="19"/>
        <v>0</v>
      </c>
      <c r="X80" s="281">
        <f t="shared" si="19"/>
        <v>0</v>
      </c>
      <c r="Y80" s="281">
        <f t="shared" si="19"/>
        <v>0</v>
      </c>
      <c r="Z80" s="281">
        <f t="shared" si="19"/>
        <v>0</v>
      </c>
      <c r="AA80" s="281">
        <f t="shared" si="19"/>
        <v>0</v>
      </c>
      <c r="AB80" s="281">
        <f t="shared" si="19"/>
        <v>0</v>
      </c>
      <c r="AC80" s="281">
        <f t="shared" si="19"/>
        <v>0</v>
      </c>
      <c r="AD80" s="281">
        <f t="shared" si="19"/>
        <v>0</v>
      </c>
      <c r="AE80" s="281">
        <f t="shared" si="19"/>
        <v>0</v>
      </c>
      <c r="AF80" s="281">
        <f t="shared" si="19"/>
        <v>0</v>
      </c>
      <c r="AG80" s="281">
        <f t="shared" si="19"/>
        <v>0</v>
      </c>
      <c r="AH80" s="281">
        <f t="shared" si="19"/>
        <v>0</v>
      </c>
      <c r="AI80" s="281">
        <f t="shared" si="19"/>
        <v>0</v>
      </c>
      <c r="AJ80" s="281">
        <f t="shared" si="19"/>
        <v>0</v>
      </c>
      <c r="AK80" s="281">
        <f t="shared" si="19"/>
        <v>0</v>
      </c>
      <c r="AL80" s="281">
        <f t="shared" si="19"/>
        <v>0</v>
      </c>
      <c r="AM80" s="281">
        <f t="shared" si="19"/>
        <v>0</v>
      </c>
      <c r="AN80" s="281">
        <f t="shared" si="19"/>
        <v>0</v>
      </c>
      <c r="AO80" s="281">
        <f t="shared" si="19"/>
        <v>0</v>
      </c>
      <c r="AP80" s="281">
        <f t="shared" si="19"/>
        <v>0</v>
      </c>
      <c r="AQ80" s="281">
        <f t="shared" si="19"/>
        <v>0</v>
      </c>
      <c r="AR80" s="281">
        <f t="shared" si="19"/>
        <v>0</v>
      </c>
      <c r="AS80" s="281">
        <f t="shared" si="19"/>
        <v>0</v>
      </c>
      <c r="AT80" s="281">
        <f t="shared" si="19"/>
        <v>0</v>
      </c>
      <c r="AU80" s="284">
        <f t="shared" si="0"/>
        <v>9000</v>
      </c>
      <c r="AV80" s="268"/>
    </row>
    <row r="81" spans="1:48" s="271" customFormat="1" ht="85.5">
      <c r="A81" s="299"/>
      <c r="B81" s="264">
        <v>1</v>
      </c>
      <c r="C81" s="265" t="s">
        <v>238</v>
      </c>
      <c r="D81" s="281">
        <v>9000</v>
      </c>
      <c r="E81" s="281">
        <v>0</v>
      </c>
      <c r="F81" s="281">
        <v>0</v>
      </c>
      <c r="G81" s="281">
        <v>0</v>
      </c>
      <c r="H81" s="281">
        <v>0</v>
      </c>
      <c r="I81" s="281">
        <v>0</v>
      </c>
      <c r="J81" s="281">
        <v>0</v>
      </c>
      <c r="K81" s="281">
        <v>0</v>
      </c>
      <c r="L81" s="281">
        <v>0</v>
      </c>
      <c r="M81" s="281">
        <v>0</v>
      </c>
      <c r="N81" s="281">
        <v>0</v>
      </c>
      <c r="O81" s="281">
        <v>0</v>
      </c>
      <c r="P81" s="281">
        <v>0</v>
      </c>
      <c r="Q81" s="281">
        <v>0</v>
      </c>
      <c r="R81" s="281">
        <v>0</v>
      </c>
      <c r="S81" s="281">
        <v>0</v>
      </c>
      <c r="T81" s="281">
        <v>0</v>
      </c>
      <c r="U81" s="281">
        <v>0</v>
      </c>
      <c r="V81" s="281">
        <v>0</v>
      </c>
      <c r="W81" s="281">
        <v>0</v>
      </c>
      <c r="X81" s="281">
        <v>0</v>
      </c>
      <c r="Y81" s="281">
        <v>0</v>
      </c>
      <c r="Z81" s="281">
        <v>0</v>
      </c>
      <c r="AA81" s="281">
        <v>0</v>
      </c>
      <c r="AB81" s="281">
        <v>0</v>
      </c>
      <c r="AC81" s="281">
        <v>0</v>
      </c>
      <c r="AD81" s="281">
        <v>0</v>
      </c>
      <c r="AE81" s="281">
        <v>0</v>
      </c>
      <c r="AF81" s="281">
        <v>0</v>
      </c>
      <c r="AG81" s="281">
        <v>0</v>
      </c>
      <c r="AH81" s="281">
        <v>0</v>
      </c>
      <c r="AI81" s="281">
        <v>0</v>
      </c>
      <c r="AJ81" s="281">
        <v>0</v>
      </c>
      <c r="AK81" s="281">
        <v>0</v>
      </c>
      <c r="AL81" s="281">
        <v>0</v>
      </c>
      <c r="AM81" s="281">
        <v>0</v>
      </c>
      <c r="AN81" s="281">
        <v>0</v>
      </c>
      <c r="AO81" s="281">
        <v>0</v>
      </c>
      <c r="AP81" s="281">
        <v>0</v>
      </c>
      <c r="AQ81" s="281">
        <v>0</v>
      </c>
      <c r="AR81" s="281">
        <v>0</v>
      </c>
      <c r="AS81" s="281">
        <v>0</v>
      </c>
      <c r="AT81" s="281">
        <v>0</v>
      </c>
      <c r="AU81" s="284">
        <f t="shared" si="0"/>
        <v>9000</v>
      </c>
      <c r="AV81" s="268" t="s">
        <v>269</v>
      </c>
    </row>
    <row r="82" spans="1:48" s="271" customFormat="1" ht="48.75" customHeight="1">
      <c r="A82" s="299"/>
      <c r="B82" s="264">
        <v>210</v>
      </c>
      <c r="C82" s="265" t="s">
        <v>228</v>
      </c>
      <c r="D82" s="281">
        <f>+D83+D84+D85+D86</f>
        <v>30000</v>
      </c>
      <c r="E82" s="281">
        <f aca="true" t="shared" si="20" ref="E82:AT82">E83+E84+E86</f>
        <v>0</v>
      </c>
      <c r="F82" s="281">
        <f t="shared" si="20"/>
        <v>0</v>
      </c>
      <c r="G82" s="281">
        <f t="shared" si="20"/>
        <v>0</v>
      </c>
      <c r="H82" s="281">
        <f t="shared" si="20"/>
        <v>0</v>
      </c>
      <c r="I82" s="281">
        <f t="shared" si="20"/>
        <v>0</v>
      </c>
      <c r="J82" s="281">
        <f t="shared" si="20"/>
        <v>0</v>
      </c>
      <c r="K82" s="281">
        <f t="shared" si="20"/>
        <v>0</v>
      </c>
      <c r="L82" s="281">
        <f t="shared" si="20"/>
        <v>0</v>
      </c>
      <c r="M82" s="281">
        <f t="shared" si="20"/>
        <v>0</v>
      </c>
      <c r="N82" s="281">
        <f t="shared" si="20"/>
        <v>0</v>
      </c>
      <c r="O82" s="281">
        <f t="shared" si="20"/>
        <v>0</v>
      </c>
      <c r="P82" s="281">
        <f t="shared" si="20"/>
        <v>0</v>
      </c>
      <c r="Q82" s="281">
        <f t="shared" si="20"/>
        <v>0</v>
      </c>
      <c r="R82" s="281">
        <f t="shared" si="20"/>
        <v>0</v>
      </c>
      <c r="S82" s="281">
        <f t="shared" si="20"/>
        <v>0</v>
      </c>
      <c r="T82" s="281">
        <f t="shared" si="20"/>
        <v>0</v>
      </c>
      <c r="U82" s="281">
        <f t="shared" si="20"/>
        <v>0</v>
      </c>
      <c r="V82" s="281">
        <f t="shared" si="20"/>
        <v>0</v>
      </c>
      <c r="W82" s="281">
        <f t="shared" si="20"/>
        <v>0</v>
      </c>
      <c r="X82" s="281">
        <f t="shared" si="20"/>
        <v>0</v>
      </c>
      <c r="Y82" s="281">
        <f t="shared" si="20"/>
        <v>0</v>
      </c>
      <c r="Z82" s="281">
        <f t="shared" si="20"/>
        <v>0</v>
      </c>
      <c r="AA82" s="281">
        <f t="shared" si="20"/>
        <v>0</v>
      </c>
      <c r="AB82" s="281">
        <f t="shared" si="20"/>
        <v>0</v>
      </c>
      <c r="AC82" s="281">
        <f t="shared" si="20"/>
        <v>0</v>
      </c>
      <c r="AD82" s="281">
        <f t="shared" si="20"/>
        <v>0</v>
      </c>
      <c r="AE82" s="281">
        <f t="shared" si="20"/>
        <v>0</v>
      </c>
      <c r="AF82" s="281">
        <f t="shared" si="20"/>
        <v>0</v>
      </c>
      <c r="AG82" s="281">
        <f t="shared" si="20"/>
        <v>0</v>
      </c>
      <c r="AH82" s="281">
        <f t="shared" si="20"/>
        <v>0</v>
      </c>
      <c r="AI82" s="281">
        <f t="shared" si="20"/>
        <v>0</v>
      </c>
      <c r="AJ82" s="281">
        <f t="shared" si="20"/>
        <v>0</v>
      </c>
      <c r="AK82" s="281">
        <f t="shared" si="20"/>
        <v>0</v>
      </c>
      <c r="AL82" s="281">
        <f t="shared" si="20"/>
        <v>0</v>
      </c>
      <c r="AM82" s="281">
        <f t="shared" si="20"/>
        <v>0</v>
      </c>
      <c r="AN82" s="281">
        <f t="shared" si="20"/>
        <v>0</v>
      </c>
      <c r="AO82" s="281">
        <f t="shared" si="20"/>
        <v>0</v>
      </c>
      <c r="AP82" s="281">
        <f t="shared" si="20"/>
        <v>0</v>
      </c>
      <c r="AQ82" s="281">
        <f t="shared" si="20"/>
        <v>0</v>
      </c>
      <c r="AR82" s="281">
        <f t="shared" si="20"/>
        <v>0</v>
      </c>
      <c r="AS82" s="281">
        <f t="shared" si="20"/>
        <v>0</v>
      </c>
      <c r="AT82" s="281">
        <f t="shared" si="20"/>
        <v>0</v>
      </c>
      <c r="AU82" s="281">
        <f>D82</f>
        <v>30000</v>
      </c>
      <c r="AV82" s="268"/>
    </row>
    <row r="83" spans="1:48" s="271" customFormat="1" ht="90.75">
      <c r="A83" s="299"/>
      <c r="B83" s="264">
        <v>1</v>
      </c>
      <c r="C83" s="265" t="s">
        <v>311</v>
      </c>
      <c r="D83" s="281">
        <v>5000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  <c r="K83" s="281">
        <v>0</v>
      </c>
      <c r="L83" s="281">
        <v>0</v>
      </c>
      <c r="M83" s="281">
        <v>0</v>
      </c>
      <c r="N83" s="281">
        <v>0</v>
      </c>
      <c r="O83" s="281">
        <v>0</v>
      </c>
      <c r="P83" s="281">
        <v>0</v>
      </c>
      <c r="Q83" s="281">
        <v>0</v>
      </c>
      <c r="R83" s="281">
        <v>0</v>
      </c>
      <c r="S83" s="281">
        <v>0</v>
      </c>
      <c r="T83" s="281">
        <v>0</v>
      </c>
      <c r="U83" s="281">
        <v>0</v>
      </c>
      <c r="V83" s="281">
        <v>0</v>
      </c>
      <c r="W83" s="281">
        <v>0</v>
      </c>
      <c r="X83" s="281">
        <v>0</v>
      </c>
      <c r="Y83" s="281">
        <v>0</v>
      </c>
      <c r="Z83" s="281">
        <v>0</v>
      </c>
      <c r="AA83" s="281">
        <v>0</v>
      </c>
      <c r="AB83" s="281">
        <v>0</v>
      </c>
      <c r="AC83" s="281">
        <v>0</v>
      </c>
      <c r="AD83" s="281">
        <v>0</v>
      </c>
      <c r="AE83" s="281">
        <v>0</v>
      </c>
      <c r="AF83" s="281">
        <v>0</v>
      </c>
      <c r="AG83" s="281">
        <v>0</v>
      </c>
      <c r="AH83" s="281">
        <v>0</v>
      </c>
      <c r="AI83" s="281">
        <v>0</v>
      </c>
      <c r="AJ83" s="281">
        <v>0</v>
      </c>
      <c r="AK83" s="281">
        <v>0</v>
      </c>
      <c r="AL83" s="281">
        <v>0</v>
      </c>
      <c r="AM83" s="281">
        <v>0</v>
      </c>
      <c r="AN83" s="281">
        <v>0</v>
      </c>
      <c r="AO83" s="281">
        <v>0</v>
      </c>
      <c r="AP83" s="281">
        <v>0</v>
      </c>
      <c r="AQ83" s="281">
        <v>0</v>
      </c>
      <c r="AR83" s="281">
        <v>0</v>
      </c>
      <c r="AS83" s="281">
        <v>0</v>
      </c>
      <c r="AT83" s="281">
        <v>0</v>
      </c>
      <c r="AU83" s="284">
        <f t="shared" si="0"/>
        <v>5000</v>
      </c>
      <c r="AV83" s="269" t="s">
        <v>269</v>
      </c>
    </row>
    <row r="84" spans="1:48" s="271" customFormat="1" ht="30.75">
      <c r="A84" s="299"/>
      <c r="B84" s="264">
        <v>2</v>
      </c>
      <c r="C84" s="265" t="s">
        <v>312</v>
      </c>
      <c r="D84" s="281">
        <v>3000</v>
      </c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4">
        <f t="shared" si="0"/>
        <v>3000</v>
      </c>
      <c r="AV84" s="269"/>
    </row>
    <row r="85" spans="1:48" s="271" customFormat="1" ht="48.75" customHeight="1">
      <c r="A85" s="299"/>
      <c r="B85" s="264">
        <v>6</v>
      </c>
      <c r="C85" s="265" t="s">
        <v>424</v>
      </c>
      <c r="D85" s="281">
        <v>16000</v>
      </c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4">
        <f t="shared" si="0"/>
        <v>16000</v>
      </c>
      <c r="AV85" s="269"/>
    </row>
    <row r="86" spans="1:48" s="271" customFormat="1" ht="30.75">
      <c r="A86" s="299"/>
      <c r="B86" s="264">
        <v>3</v>
      </c>
      <c r="C86" s="265" t="s">
        <v>340</v>
      </c>
      <c r="D86" s="281">
        <v>6000</v>
      </c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4">
        <f t="shared" si="0"/>
        <v>6000</v>
      </c>
      <c r="AV86" s="269"/>
    </row>
    <row r="87" spans="1:48" s="271" customFormat="1" ht="63" customHeight="1">
      <c r="A87" s="299"/>
      <c r="B87" s="264">
        <v>214</v>
      </c>
      <c r="C87" s="285" t="s">
        <v>78</v>
      </c>
      <c r="D87" s="267">
        <f>D88+D89</f>
        <v>15000</v>
      </c>
      <c r="E87" s="267">
        <f aca="true" t="shared" si="21" ref="E87:AT87">E88+E89</f>
        <v>5000</v>
      </c>
      <c r="F87" s="267">
        <f t="shared" si="21"/>
        <v>5000</v>
      </c>
      <c r="G87" s="267">
        <f t="shared" si="21"/>
        <v>4000</v>
      </c>
      <c r="H87" s="267">
        <f t="shared" si="21"/>
        <v>4000</v>
      </c>
      <c r="I87" s="267">
        <f t="shared" si="21"/>
        <v>5000</v>
      </c>
      <c r="J87" s="267">
        <f t="shared" si="21"/>
        <v>5000</v>
      </c>
      <c r="K87" s="267">
        <f t="shared" si="21"/>
        <v>5000</v>
      </c>
      <c r="L87" s="267">
        <f t="shared" si="21"/>
        <v>5000</v>
      </c>
      <c r="M87" s="267">
        <f t="shared" si="21"/>
        <v>5000</v>
      </c>
      <c r="N87" s="267">
        <f t="shared" si="21"/>
        <v>5000</v>
      </c>
      <c r="O87" s="267">
        <f t="shared" si="21"/>
        <v>5000</v>
      </c>
      <c r="P87" s="267">
        <f t="shared" si="21"/>
        <v>4000</v>
      </c>
      <c r="Q87" s="267">
        <f t="shared" si="21"/>
        <v>4000</v>
      </c>
      <c r="R87" s="267">
        <f t="shared" si="21"/>
        <v>4000</v>
      </c>
      <c r="S87" s="267">
        <f t="shared" si="21"/>
        <v>4000</v>
      </c>
      <c r="T87" s="267">
        <f t="shared" si="21"/>
        <v>4000</v>
      </c>
      <c r="U87" s="267">
        <f t="shared" si="21"/>
        <v>4000</v>
      </c>
      <c r="V87" s="267">
        <f t="shared" si="21"/>
        <v>4000</v>
      </c>
      <c r="W87" s="267">
        <f t="shared" si="21"/>
        <v>4000</v>
      </c>
      <c r="X87" s="267">
        <f t="shared" si="21"/>
        <v>4000</v>
      </c>
      <c r="Y87" s="267">
        <f t="shared" si="21"/>
        <v>4000</v>
      </c>
      <c r="Z87" s="267">
        <f t="shared" si="21"/>
        <v>4000</v>
      </c>
      <c r="AA87" s="267">
        <f t="shared" si="21"/>
        <v>4000</v>
      </c>
      <c r="AB87" s="267">
        <f t="shared" si="21"/>
        <v>6000</v>
      </c>
      <c r="AC87" s="267">
        <f t="shared" si="21"/>
        <v>6000</v>
      </c>
      <c r="AD87" s="267">
        <f t="shared" si="21"/>
        <v>5000</v>
      </c>
      <c r="AE87" s="267">
        <f t="shared" si="21"/>
        <v>5000</v>
      </c>
      <c r="AF87" s="267">
        <f t="shared" si="21"/>
        <v>5000</v>
      </c>
      <c r="AG87" s="267">
        <f t="shared" si="21"/>
        <v>6000</v>
      </c>
      <c r="AH87" s="267">
        <f t="shared" si="21"/>
        <v>5000</v>
      </c>
      <c r="AI87" s="267">
        <f t="shared" si="21"/>
        <v>5000</v>
      </c>
      <c r="AJ87" s="267">
        <f t="shared" si="21"/>
        <v>5000</v>
      </c>
      <c r="AK87" s="267">
        <f t="shared" si="21"/>
        <v>5000</v>
      </c>
      <c r="AL87" s="267">
        <f t="shared" si="21"/>
        <v>5000</v>
      </c>
      <c r="AM87" s="267">
        <f t="shared" si="21"/>
        <v>5000</v>
      </c>
      <c r="AN87" s="267">
        <f t="shared" si="21"/>
        <v>5000</v>
      </c>
      <c r="AO87" s="267">
        <f t="shared" si="21"/>
        <v>5000</v>
      </c>
      <c r="AP87" s="267">
        <f t="shared" si="21"/>
        <v>6000</v>
      </c>
      <c r="AQ87" s="267">
        <f t="shared" si="21"/>
        <v>7000</v>
      </c>
      <c r="AR87" s="267">
        <f t="shared" si="21"/>
        <v>7000</v>
      </c>
      <c r="AS87" s="267">
        <f t="shared" si="21"/>
        <v>5000</v>
      </c>
      <c r="AT87" s="267">
        <f t="shared" si="21"/>
        <v>5000</v>
      </c>
      <c r="AU87" s="267">
        <f>SUM(D87:AT87)</f>
        <v>219000</v>
      </c>
      <c r="AV87" s="268"/>
    </row>
    <row r="88" spans="1:48" s="271" customFormat="1" ht="45" customHeight="1">
      <c r="A88" s="299"/>
      <c r="B88" s="286" t="s">
        <v>79</v>
      </c>
      <c r="C88" s="285" t="s">
        <v>229</v>
      </c>
      <c r="D88" s="267">
        <v>3000</v>
      </c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69">
        <f t="shared" si="0"/>
        <v>3000</v>
      </c>
      <c r="AV88" s="268" t="s">
        <v>251</v>
      </c>
    </row>
    <row r="89" spans="1:48" s="271" customFormat="1" ht="85.5">
      <c r="A89" s="299"/>
      <c r="B89" s="286" t="s">
        <v>99</v>
      </c>
      <c r="C89" s="285" t="s">
        <v>30</v>
      </c>
      <c r="D89" s="281">
        <f>D92+D93+D94</f>
        <v>12000</v>
      </c>
      <c r="E89" s="281">
        <f aca="true" t="shared" si="22" ref="E89:AT89">E92+E93+E94</f>
        <v>5000</v>
      </c>
      <c r="F89" s="281">
        <f t="shared" si="22"/>
        <v>5000</v>
      </c>
      <c r="G89" s="281">
        <f t="shared" si="22"/>
        <v>4000</v>
      </c>
      <c r="H89" s="281">
        <f t="shared" si="22"/>
        <v>4000</v>
      </c>
      <c r="I89" s="281">
        <f t="shared" si="22"/>
        <v>5000</v>
      </c>
      <c r="J89" s="281">
        <f t="shared" si="22"/>
        <v>5000</v>
      </c>
      <c r="K89" s="281">
        <f t="shared" si="22"/>
        <v>5000</v>
      </c>
      <c r="L89" s="281">
        <f t="shared" si="22"/>
        <v>5000</v>
      </c>
      <c r="M89" s="281">
        <f t="shared" si="22"/>
        <v>5000</v>
      </c>
      <c r="N89" s="281">
        <f t="shared" si="22"/>
        <v>5000</v>
      </c>
      <c r="O89" s="281">
        <f t="shared" si="22"/>
        <v>5000</v>
      </c>
      <c r="P89" s="281">
        <f t="shared" si="22"/>
        <v>4000</v>
      </c>
      <c r="Q89" s="281">
        <f t="shared" si="22"/>
        <v>4000</v>
      </c>
      <c r="R89" s="281">
        <f t="shared" si="22"/>
        <v>4000</v>
      </c>
      <c r="S89" s="281">
        <f t="shared" si="22"/>
        <v>4000</v>
      </c>
      <c r="T89" s="281">
        <f t="shared" si="22"/>
        <v>4000</v>
      </c>
      <c r="U89" s="281">
        <f t="shared" si="22"/>
        <v>4000</v>
      </c>
      <c r="V89" s="281">
        <f t="shared" si="22"/>
        <v>4000</v>
      </c>
      <c r="W89" s="281">
        <f t="shared" si="22"/>
        <v>4000</v>
      </c>
      <c r="X89" s="281">
        <f t="shared" si="22"/>
        <v>4000</v>
      </c>
      <c r="Y89" s="281">
        <f t="shared" si="22"/>
        <v>4000</v>
      </c>
      <c r="Z89" s="281">
        <f t="shared" si="22"/>
        <v>4000</v>
      </c>
      <c r="AA89" s="281">
        <f t="shared" si="22"/>
        <v>4000</v>
      </c>
      <c r="AB89" s="281">
        <f t="shared" si="22"/>
        <v>6000</v>
      </c>
      <c r="AC89" s="281">
        <f t="shared" si="22"/>
        <v>6000</v>
      </c>
      <c r="AD89" s="281">
        <f t="shared" si="22"/>
        <v>5000</v>
      </c>
      <c r="AE89" s="281">
        <f t="shared" si="22"/>
        <v>5000</v>
      </c>
      <c r="AF89" s="281">
        <f t="shared" si="22"/>
        <v>5000</v>
      </c>
      <c r="AG89" s="281">
        <f t="shared" si="22"/>
        <v>6000</v>
      </c>
      <c r="AH89" s="281">
        <f t="shared" si="22"/>
        <v>5000</v>
      </c>
      <c r="AI89" s="281">
        <f t="shared" si="22"/>
        <v>5000</v>
      </c>
      <c r="AJ89" s="281">
        <f t="shared" si="22"/>
        <v>5000</v>
      </c>
      <c r="AK89" s="281">
        <f t="shared" si="22"/>
        <v>5000</v>
      </c>
      <c r="AL89" s="281">
        <f t="shared" si="22"/>
        <v>5000</v>
      </c>
      <c r="AM89" s="281">
        <f t="shared" si="22"/>
        <v>5000</v>
      </c>
      <c r="AN89" s="281">
        <f t="shared" si="22"/>
        <v>5000</v>
      </c>
      <c r="AO89" s="281">
        <f t="shared" si="22"/>
        <v>5000</v>
      </c>
      <c r="AP89" s="281">
        <f t="shared" si="22"/>
        <v>6000</v>
      </c>
      <c r="AQ89" s="281">
        <f t="shared" si="22"/>
        <v>7000</v>
      </c>
      <c r="AR89" s="281">
        <f t="shared" si="22"/>
        <v>7000</v>
      </c>
      <c r="AS89" s="281">
        <f t="shared" si="22"/>
        <v>5000</v>
      </c>
      <c r="AT89" s="281">
        <f t="shared" si="22"/>
        <v>5000</v>
      </c>
      <c r="AU89" s="281">
        <f>AU92+AU93+AU94</f>
        <v>216000</v>
      </c>
      <c r="AV89" s="284" t="s">
        <v>269</v>
      </c>
    </row>
    <row r="90" spans="1:48" s="271" customFormat="1" ht="41.25" customHeight="1" hidden="1">
      <c r="A90" s="299"/>
      <c r="B90" s="286"/>
      <c r="C90" s="285"/>
      <c r="D90" s="281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9"/>
      <c r="AV90" s="284"/>
    </row>
    <row r="91" spans="1:48" s="271" customFormat="1" ht="54" customHeight="1" hidden="1">
      <c r="A91" s="299"/>
      <c r="B91" s="277">
        <v>999</v>
      </c>
      <c r="C91" s="285" t="s">
        <v>81</v>
      </c>
      <c r="D91" s="267">
        <v>0</v>
      </c>
      <c r="E91" s="267">
        <f aca="true" t="shared" si="23" ref="E91:AT91">E92+E93+E94</f>
        <v>5000</v>
      </c>
      <c r="F91" s="267">
        <f t="shared" si="23"/>
        <v>5000</v>
      </c>
      <c r="G91" s="267">
        <f t="shared" si="23"/>
        <v>4000</v>
      </c>
      <c r="H91" s="267">
        <f t="shared" si="23"/>
        <v>4000</v>
      </c>
      <c r="I91" s="267">
        <f t="shared" si="23"/>
        <v>5000</v>
      </c>
      <c r="J91" s="267">
        <f t="shared" si="23"/>
        <v>5000</v>
      </c>
      <c r="K91" s="267">
        <f t="shared" si="23"/>
        <v>5000</v>
      </c>
      <c r="L91" s="267">
        <f t="shared" si="23"/>
        <v>5000</v>
      </c>
      <c r="M91" s="267">
        <f t="shared" si="23"/>
        <v>5000</v>
      </c>
      <c r="N91" s="267">
        <f t="shared" si="23"/>
        <v>5000</v>
      </c>
      <c r="O91" s="267">
        <f t="shared" si="23"/>
        <v>5000</v>
      </c>
      <c r="P91" s="267">
        <f t="shared" si="23"/>
        <v>4000</v>
      </c>
      <c r="Q91" s="267">
        <f t="shared" si="23"/>
        <v>4000</v>
      </c>
      <c r="R91" s="267">
        <f t="shared" si="23"/>
        <v>4000</v>
      </c>
      <c r="S91" s="267">
        <f t="shared" si="23"/>
        <v>4000</v>
      </c>
      <c r="T91" s="267">
        <f t="shared" si="23"/>
        <v>4000</v>
      </c>
      <c r="U91" s="267">
        <f t="shared" si="23"/>
        <v>4000</v>
      </c>
      <c r="V91" s="267">
        <f t="shared" si="23"/>
        <v>4000</v>
      </c>
      <c r="W91" s="267">
        <f t="shared" si="23"/>
        <v>4000</v>
      </c>
      <c r="X91" s="267">
        <f t="shared" si="23"/>
        <v>4000</v>
      </c>
      <c r="Y91" s="267">
        <f t="shared" si="23"/>
        <v>4000</v>
      </c>
      <c r="Z91" s="267">
        <f t="shared" si="23"/>
        <v>4000</v>
      </c>
      <c r="AA91" s="267">
        <f t="shared" si="23"/>
        <v>4000</v>
      </c>
      <c r="AB91" s="267">
        <f t="shared" si="23"/>
        <v>6000</v>
      </c>
      <c r="AC91" s="267">
        <f t="shared" si="23"/>
        <v>6000</v>
      </c>
      <c r="AD91" s="267">
        <f t="shared" si="23"/>
        <v>5000</v>
      </c>
      <c r="AE91" s="267">
        <f t="shared" si="23"/>
        <v>5000</v>
      </c>
      <c r="AF91" s="267">
        <f t="shared" si="23"/>
        <v>5000</v>
      </c>
      <c r="AG91" s="267">
        <f t="shared" si="23"/>
        <v>6000</v>
      </c>
      <c r="AH91" s="267">
        <f t="shared" si="23"/>
        <v>5000</v>
      </c>
      <c r="AI91" s="267">
        <f t="shared" si="23"/>
        <v>5000</v>
      </c>
      <c r="AJ91" s="267">
        <f t="shared" si="23"/>
        <v>5000</v>
      </c>
      <c r="AK91" s="267">
        <f t="shared" si="23"/>
        <v>5000</v>
      </c>
      <c r="AL91" s="267">
        <f t="shared" si="23"/>
        <v>5000</v>
      </c>
      <c r="AM91" s="267">
        <f t="shared" si="23"/>
        <v>5000</v>
      </c>
      <c r="AN91" s="267">
        <f t="shared" si="23"/>
        <v>5000</v>
      </c>
      <c r="AO91" s="267">
        <f t="shared" si="23"/>
        <v>5000</v>
      </c>
      <c r="AP91" s="267">
        <f t="shared" si="23"/>
        <v>6000</v>
      </c>
      <c r="AQ91" s="267">
        <f t="shared" si="23"/>
        <v>7000</v>
      </c>
      <c r="AR91" s="267">
        <f t="shared" si="23"/>
        <v>7000</v>
      </c>
      <c r="AS91" s="267">
        <f t="shared" si="23"/>
        <v>5000</v>
      </c>
      <c r="AT91" s="267">
        <f t="shared" si="23"/>
        <v>5000</v>
      </c>
      <c r="AU91" s="267">
        <v>0</v>
      </c>
      <c r="AV91" s="268"/>
    </row>
    <row r="92" spans="1:48" s="271" customFormat="1" ht="42.75">
      <c r="A92" s="299"/>
      <c r="B92" s="264">
        <v>1</v>
      </c>
      <c r="C92" s="285" t="s">
        <v>391</v>
      </c>
      <c r="D92" s="267">
        <v>7000</v>
      </c>
      <c r="E92" s="267">
        <v>5000</v>
      </c>
      <c r="F92" s="267">
        <v>5000</v>
      </c>
      <c r="G92" s="267">
        <v>4000</v>
      </c>
      <c r="H92" s="267">
        <v>4000</v>
      </c>
      <c r="I92" s="267">
        <v>5000</v>
      </c>
      <c r="J92" s="267">
        <v>5000</v>
      </c>
      <c r="K92" s="267">
        <v>5000</v>
      </c>
      <c r="L92" s="267">
        <v>5000</v>
      </c>
      <c r="M92" s="267">
        <v>5000</v>
      </c>
      <c r="N92" s="267">
        <v>5000</v>
      </c>
      <c r="O92" s="267">
        <v>5000</v>
      </c>
      <c r="P92" s="267">
        <v>4000</v>
      </c>
      <c r="Q92" s="267">
        <v>4000</v>
      </c>
      <c r="R92" s="267">
        <v>4000</v>
      </c>
      <c r="S92" s="267">
        <v>4000</v>
      </c>
      <c r="T92" s="267">
        <v>4000</v>
      </c>
      <c r="U92" s="267">
        <v>4000</v>
      </c>
      <c r="V92" s="267">
        <v>4000</v>
      </c>
      <c r="W92" s="267">
        <v>4000</v>
      </c>
      <c r="X92" s="267">
        <v>4000</v>
      </c>
      <c r="Y92" s="267">
        <v>4000</v>
      </c>
      <c r="Z92" s="267">
        <v>4000</v>
      </c>
      <c r="AA92" s="267">
        <v>4000</v>
      </c>
      <c r="AB92" s="267">
        <v>6000</v>
      </c>
      <c r="AC92" s="267">
        <v>6000</v>
      </c>
      <c r="AD92" s="267">
        <v>5000</v>
      </c>
      <c r="AE92" s="267">
        <v>5000</v>
      </c>
      <c r="AF92" s="267">
        <v>5000</v>
      </c>
      <c r="AG92" s="267">
        <v>6000</v>
      </c>
      <c r="AH92" s="267">
        <v>5000</v>
      </c>
      <c r="AI92" s="267">
        <v>5000</v>
      </c>
      <c r="AJ92" s="267">
        <v>5000</v>
      </c>
      <c r="AK92" s="267">
        <v>5000</v>
      </c>
      <c r="AL92" s="267">
        <v>5000</v>
      </c>
      <c r="AM92" s="267">
        <v>5000</v>
      </c>
      <c r="AN92" s="267">
        <v>5000</v>
      </c>
      <c r="AO92" s="267">
        <v>5000</v>
      </c>
      <c r="AP92" s="267">
        <v>6000</v>
      </c>
      <c r="AQ92" s="267">
        <v>7000</v>
      </c>
      <c r="AR92" s="267">
        <v>7000</v>
      </c>
      <c r="AS92" s="267">
        <v>5000</v>
      </c>
      <c r="AT92" s="267">
        <v>5000</v>
      </c>
      <c r="AU92" s="269">
        <f t="shared" si="0"/>
        <v>211000</v>
      </c>
      <c r="AV92" s="268"/>
    </row>
    <row r="93" spans="1:48" s="271" customFormat="1" ht="53.25" customHeight="1">
      <c r="A93" s="300"/>
      <c r="B93" s="264">
        <v>2</v>
      </c>
      <c r="C93" s="311" t="s">
        <v>421</v>
      </c>
      <c r="D93" s="272">
        <v>0</v>
      </c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8"/>
      <c r="AU93" s="273">
        <f t="shared" si="0"/>
        <v>0</v>
      </c>
      <c r="AV93" s="268" t="s">
        <v>251</v>
      </c>
    </row>
    <row r="94" spans="1:48" s="271" customFormat="1" ht="52.5" customHeight="1">
      <c r="A94" s="300"/>
      <c r="B94" s="264">
        <v>3</v>
      </c>
      <c r="C94" s="285" t="s">
        <v>313</v>
      </c>
      <c r="D94" s="267">
        <v>5000</v>
      </c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8"/>
      <c r="AU94" s="269">
        <f t="shared" si="0"/>
        <v>5000</v>
      </c>
      <c r="AV94" s="268" t="s">
        <v>251</v>
      </c>
    </row>
    <row r="95" spans="1:48" s="271" customFormat="1" ht="57" customHeight="1">
      <c r="A95" s="292" t="s">
        <v>63</v>
      </c>
      <c r="B95" s="293"/>
      <c r="C95" s="308"/>
      <c r="D95" s="267">
        <f aca="true" t="shared" si="24" ref="D95:AU95">D79+D80+D82+D87</f>
        <v>134000</v>
      </c>
      <c r="E95" s="267">
        <f t="shared" si="24"/>
        <v>5000</v>
      </c>
      <c r="F95" s="267">
        <f t="shared" si="24"/>
        <v>5000</v>
      </c>
      <c r="G95" s="267">
        <f t="shared" si="24"/>
        <v>4000</v>
      </c>
      <c r="H95" s="267">
        <f t="shared" si="24"/>
        <v>4000</v>
      </c>
      <c r="I95" s="267">
        <f t="shared" si="24"/>
        <v>5000</v>
      </c>
      <c r="J95" s="267">
        <f t="shared" si="24"/>
        <v>5000</v>
      </c>
      <c r="K95" s="267">
        <f t="shared" si="24"/>
        <v>5000</v>
      </c>
      <c r="L95" s="267">
        <f t="shared" si="24"/>
        <v>5000</v>
      </c>
      <c r="M95" s="267">
        <f t="shared" si="24"/>
        <v>5000</v>
      </c>
      <c r="N95" s="267">
        <f t="shared" si="24"/>
        <v>5000</v>
      </c>
      <c r="O95" s="267">
        <f t="shared" si="24"/>
        <v>5000</v>
      </c>
      <c r="P95" s="267">
        <f t="shared" si="24"/>
        <v>4000</v>
      </c>
      <c r="Q95" s="267">
        <f t="shared" si="24"/>
        <v>4000</v>
      </c>
      <c r="R95" s="267">
        <f t="shared" si="24"/>
        <v>4000</v>
      </c>
      <c r="S95" s="267">
        <f t="shared" si="24"/>
        <v>4000</v>
      </c>
      <c r="T95" s="267">
        <f t="shared" si="24"/>
        <v>4000</v>
      </c>
      <c r="U95" s="267">
        <f t="shared" si="24"/>
        <v>4000</v>
      </c>
      <c r="V95" s="267">
        <f t="shared" si="24"/>
        <v>4000</v>
      </c>
      <c r="W95" s="267">
        <f t="shared" si="24"/>
        <v>4000</v>
      </c>
      <c r="X95" s="267">
        <f t="shared" si="24"/>
        <v>4000</v>
      </c>
      <c r="Y95" s="267">
        <f t="shared" si="24"/>
        <v>4000</v>
      </c>
      <c r="Z95" s="267">
        <f t="shared" si="24"/>
        <v>4000</v>
      </c>
      <c r="AA95" s="267">
        <f t="shared" si="24"/>
        <v>4000</v>
      </c>
      <c r="AB95" s="267">
        <f t="shared" si="24"/>
        <v>6000</v>
      </c>
      <c r="AC95" s="267">
        <f t="shared" si="24"/>
        <v>6000</v>
      </c>
      <c r="AD95" s="267">
        <f t="shared" si="24"/>
        <v>5000</v>
      </c>
      <c r="AE95" s="267">
        <f t="shared" si="24"/>
        <v>5000</v>
      </c>
      <c r="AF95" s="267">
        <f t="shared" si="24"/>
        <v>5000</v>
      </c>
      <c r="AG95" s="267">
        <f t="shared" si="24"/>
        <v>6000</v>
      </c>
      <c r="AH95" s="267">
        <f t="shared" si="24"/>
        <v>5000</v>
      </c>
      <c r="AI95" s="267">
        <f t="shared" si="24"/>
        <v>5000</v>
      </c>
      <c r="AJ95" s="267">
        <f t="shared" si="24"/>
        <v>5000</v>
      </c>
      <c r="AK95" s="267">
        <f t="shared" si="24"/>
        <v>5000</v>
      </c>
      <c r="AL95" s="267">
        <f t="shared" si="24"/>
        <v>5000</v>
      </c>
      <c r="AM95" s="267">
        <f t="shared" si="24"/>
        <v>5000</v>
      </c>
      <c r="AN95" s="267">
        <f t="shared" si="24"/>
        <v>5000</v>
      </c>
      <c r="AO95" s="267">
        <f t="shared" si="24"/>
        <v>5000</v>
      </c>
      <c r="AP95" s="267">
        <f t="shared" si="24"/>
        <v>6000</v>
      </c>
      <c r="AQ95" s="267">
        <f t="shared" si="24"/>
        <v>7000</v>
      </c>
      <c r="AR95" s="267">
        <f t="shared" si="24"/>
        <v>7000</v>
      </c>
      <c r="AS95" s="267">
        <f t="shared" si="24"/>
        <v>5000</v>
      </c>
      <c r="AT95" s="267">
        <f t="shared" si="24"/>
        <v>5000</v>
      </c>
      <c r="AU95" s="267">
        <f t="shared" si="24"/>
        <v>338000</v>
      </c>
      <c r="AV95" s="267"/>
    </row>
    <row r="96" spans="1:48" s="271" customFormat="1" ht="12">
      <c r="A96" s="264">
        <v>25</v>
      </c>
      <c r="B96" s="274" t="s">
        <v>101</v>
      </c>
      <c r="C96" s="276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7"/>
      <c r="AT96" s="268"/>
      <c r="AU96" s="273"/>
      <c r="AV96" s="268"/>
    </row>
    <row r="97" spans="1:48" s="271" customFormat="1" ht="12">
      <c r="A97" s="264">
        <v>2511</v>
      </c>
      <c r="B97" s="274" t="s">
        <v>61</v>
      </c>
      <c r="C97" s="276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  <c r="AP97" s="268"/>
      <c r="AQ97" s="268"/>
      <c r="AR97" s="268"/>
      <c r="AS97" s="267"/>
      <c r="AT97" s="268"/>
      <c r="AU97" s="269"/>
      <c r="AV97" s="268"/>
    </row>
    <row r="98" spans="1:48" s="271" customFormat="1" ht="49.5" customHeight="1">
      <c r="A98" s="263"/>
      <c r="B98" s="264">
        <v>304</v>
      </c>
      <c r="C98" s="265" t="s">
        <v>102</v>
      </c>
      <c r="D98" s="267">
        <f>D99</f>
        <v>80000</v>
      </c>
      <c r="E98" s="267">
        <f aca="true" t="shared" si="25" ref="E98:AU98">E99</f>
        <v>0</v>
      </c>
      <c r="F98" s="267">
        <f t="shared" si="25"/>
        <v>0</v>
      </c>
      <c r="G98" s="267">
        <f t="shared" si="25"/>
        <v>0</v>
      </c>
      <c r="H98" s="267">
        <f t="shared" si="25"/>
        <v>0</v>
      </c>
      <c r="I98" s="267">
        <f t="shared" si="25"/>
        <v>0</v>
      </c>
      <c r="J98" s="267">
        <f t="shared" si="25"/>
        <v>0</v>
      </c>
      <c r="K98" s="267">
        <f t="shared" si="25"/>
        <v>0</v>
      </c>
      <c r="L98" s="267">
        <f t="shared" si="25"/>
        <v>0</v>
      </c>
      <c r="M98" s="267">
        <f t="shared" si="25"/>
        <v>0</v>
      </c>
      <c r="N98" s="267">
        <f t="shared" si="25"/>
        <v>0</v>
      </c>
      <c r="O98" s="267">
        <f t="shared" si="25"/>
        <v>0</v>
      </c>
      <c r="P98" s="267">
        <f t="shared" si="25"/>
        <v>0</v>
      </c>
      <c r="Q98" s="267">
        <f t="shared" si="25"/>
        <v>0</v>
      </c>
      <c r="R98" s="267">
        <f t="shared" si="25"/>
        <v>0</v>
      </c>
      <c r="S98" s="267">
        <f t="shared" si="25"/>
        <v>0</v>
      </c>
      <c r="T98" s="267">
        <f t="shared" si="25"/>
        <v>0</v>
      </c>
      <c r="U98" s="267">
        <f t="shared" si="25"/>
        <v>0</v>
      </c>
      <c r="V98" s="267">
        <f t="shared" si="25"/>
        <v>0</v>
      </c>
      <c r="W98" s="267">
        <f t="shared" si="25"/>
        <v>0</v>
      </c>
      <c r="X98" s="267">
        <f t="shared" si="25"/>
        <v>0</v>
      </c>
      <c r="Y98" s="267">
        <f t="shared" si="25"/>
        <v>0</v>
      </c>
      <c r="Z98" s="267">
        <f t="shared" si="25"/>
        <v>0</v>
      </c>
      <c r="AA98" s="267">
        <f t="shared" si="25"/>
        <v>0</v>
      </c>
      <c r="AB98" s="267">
        <f t="shared" si="25"/>
        <v>0</v>
      </c>
      <c r="AC98" s="267">
        <f t="shared" si="25"/>
        <v>0</v>
      </c>
      <c r="AD98" s="267">
        <f t="shared" si="25"/>
        <v>0</v>
      </c>
      <c r="AE98" s="267">
        <f t="shared" si="25"/>
        <v>0</v>
      </c>
      <c r="AF98" s="267">
        <f t="shared" si="25"/>
        <v>0</v>
      </c>
      <c r="AG98" s="267">
        <f t="shared" si="25"/>
        <v>0</v>
      </c>
      <c r="AH98" s="267">
        <f t="shared" si="25"/>
        <v>0</v>
      </c>
      <c r="AI98" s="267">
        <f t="shared" si="25"/>
        <v>0</v>
      </c>
      <c r="AJ98" s="267">
        <f t="shared" si="25"/>
        <v>0</v>
      </c>
      <c r="AK98" s="267">
        <f t="shared" si="25"/>
        <v>0</v>
      </c>
      <c r="AL98" s="267">
        <f t="shared" si="25"/>
        <v>0</v>
      </c>
      <c r="AM98" s="267">
        <f t="shared" si="25"/>
        <v>0</v>
      </c>
      <c r="AN98" s="267">
        <f t="shared" si="25"/>
        <v>0</v>
      </c>
      <c r="AO98" s="267">
        <f t="shared" si="25"/>
        <v>0</v>
      </c>
      <c r="AP98" s="267">
        <f t="shared" si="25"/>
        <v>0</v>
      </c>
      <c r="AQ98" s="267">
        <f t="shared" si="25"/>
        <v>0</v>
      </c>
      <c r="AR98" s="267">
        <f t="shared" si="25"/>
        <v>0</v>
      </c>
      <c r="AS98" s="267">
        <f t="shared" si="25"/>
        <v>0</v>
      </c>
      <c r="AT98" s="267">
        <f t="shared" si="25"/>
        <v>0</v>
      </c>
      <c r="AU98" s="267">
        <f t="shared" si="25"/>
        <v>80000</v>
      </c>
      <c r="AV98" s="268"/>
    </row>
    <row r="99" spans="1:48" s="271" customFormat="1" ht="49.5" customHeight="1">
      <c r="A99" s="263"/>
      <c r="B99" s="286" t="s">
        <v>103</v>
      </c>
      <c r="C99" s="265" t="s">
        <v>62</v>
      </c>
      <c r="D99" s="267">
        <v>80000</v>
      </c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7"/>
      <c r="AT99" s="268"/>
      <c r="AU99" s="269">
        <f t="shared" si="0"/>
        <v>80000</v>
      </c>
      <c r="AV99" s="268" t="s">
        <v>251</v>
      </c>
    </row>
    <row r="100" spans="1:48" s="271" customFormat="1" ht="48" customHeight="1">
      <c r="A100" s="292" t="s">
        <v>63</v>
      </c>
      <c r="B100" s="293"/>
      <c r="C100" s="308"/>
      <c r="D100" s="282">
        <f>D98</f>
        <v>80000</v>
      </c>
      <c r="E100" s="282">
        <f aca="true" t="shared" si="26" ref="E100:AT100">E98</f>
        <v>0</v>
      </c>
      <c r="F100" s="282">
        <f t="shared" si="26"/>
        <v>0</v>
      </c>
      <c r="G100" s="282">
        <f t="shared" si="26"/>
        <v>0</v>
      </c>
      <c r="H100" s="282">
        <f t="shared" si="26"/>
        <v>0</v>
      </c>
      <c r="I100" s="282">
        <f t="shared" si="26"/>
        <v>0</v>
      </c>
      <c r="J100" s="282">
        <f t="shared" si="26"/>
        <v>0</v>
      </c>
      <c r="K100" s="282">
        <f t="shared" si="26"/>
        <v>0</v>
      </c>
      <c r="L100" s="282">
        <f t="shared" si="26"/>
        <v>0</v>
      </c>
      <c r="M100" s="282">
        <f t="shared" si="26"/>
        <v>0</v>
      </c>
      <c r="N100" s="282">
        <f t="shared" si="26"/>
        <v>0</v>
      </c>
      <c r="O100" s="282">
        <f t="shared" si="26"/>
        <v>0</v>
      </c>
      <c r="P100" s="282">
        <f t="shared" si="26"/>
        <v>0</v>
      </c>
      <c r="Q100" s="282">
        <f t="shared" si="26"/>
        <v>0</v>
      </c>
      <c r="R100" s="282">
        <f t="shared" si="26"/>
        <v>0</v>
      </c>
      <c r="S100" s="282">
        <f t="shared" si="26"/>
        <v>0</v>
      </c>
      <c r="T100" s="282">
        <f t="shared" si="26"/>
        <v>0</v>
      </c>
      <c r="U100" s="282">
        <f t="shared" si="26"/>
        <v>0</v>
      </c>
      <c r="V100" s="282">
        <f t="shared" si="26"/>
        <v>0</v>
      </c>
      <c r="W100" s="282">
        <f t="shared" si="26"/>
        <v>0</v>
      </c>
      <c r="X100" s="282">
        <f t="shared" si="26"/>
        <v>0</v>
      </c>
      <c r="Y100" s="282">
        <f t="shared" si="26"/>
        <v>0</v>
      </c>
      <c r="Z100" s="282">
        <f t="shared" si="26"/>
        <v>0</v>
      </c>
      <c r="AA100" s="282">
        <f t="shared" si="26"/>
        <v>0</v>
      </c>
      <c r="AB100" s="282">
        <f t="shared" si="26"/>
        <v>0</v>
      </c>
      <c r="AC100" s="282">
        <f t="shared" si="26"/>
        <v>0</v>
      </c>
      <c r="AD100" s="282">
        <f t="shared" si="26"/>
        <v>0</v>
      </c>
      <c r="AE100" s="282">
        <f t="shared" si="26"/>
        <v>0</v>
      </c>
      <c r="AF100" s="282">
        <f t="shared" si="26"/>
        <v>0</v>
      </c>
      <c r="AG100" s="282">
        <f t="shared" si="26"/>
        <v>0</v>
      </c>
      <c r="AH100" s="282">
        <f t="shared" si="26"/>
        <v>0</v>
      </c>
      <c r="AI100" s="282">
        <f t="shared" si="26"/>
        <v>0</v>
      </c>
      <c r="AJ100" s="282">
        <f t="shared" si="26"/>
        <v>0</v>
      </c>
      <c r="AK100" s="282">
        <f t="shared" si="26"/>
        <v>0</v>
      </c>
      <c r="AL100" s="282">
        <f t="shared" si="26"/>
        <v>0</v>
      </c>
      <c r="AM100" s="282">
        <f t="shared" si="26"/>
        <v>0</v>
      </c>
      <c r="AN100" s="282">
        <f t="shared" si="26"/>
        <v>0</v>
      </c>
      <c r="AO100" s="282">
        <f t="shared" si="26"/>
        <v>0</v>
      </c>
      <c r="AP100" s="282">
        <f t="shared" si="26"/>
        <v>0</v>
      </c>
      <c r="AQ100" s="282">
        <f t="shared" si="26"/>
        <v>0</v>
      </c>
      <c r="AR100" s="282">
        <f t="shared" si="26"/>
        <v>0</v>
      </c>
      <c r="AS100" s="282">
        <f t="shared" si="26"/>
        <v>0</v>
      </c>
      <c r="AT100" s="282">
        <f t="shared" si="26"/>
        <v>0</v>
      </c>
      <c r="AU100" s="283">
        <f t="shared" si="0"/>
        <v>80000</v>
      </c>
      <c r="AV100" s="268"/>
    </row>
    <row r="101" spans="1:48" s="271" customFormat="1" ht="51" customHeight="1">
      <c r="A101" s="292" t="s">
        <v>32</v>
      </c>
      <c r="B101" s="293"/>
      <c r="C101" s="293"/>
      <c r="D101" s="282">
        <f aca="true" t="shared" si="27" ref="D101:AU101">D100+D95+D77+D76</f>
        <v>275000</v>
      </c>
      <c r="E101" s="282">
        <f t="shared" si="27"/>
        <v>5000</v>
      </c>
      <c r="F101" s="282">
        <f t="shared" si="27"/>
        <v>5000</v>
      </c>
      <c r="G101" s="282">
        <f t="shared" si="27"/>
        <v>4000</v>
      </c>
      <c r="H101" s="282">
        <f t="shared" si="27"/>
        <v>4000</v>
      </c>
      <c r="I101" s="282">
        <f t="shared" si="27"/>
        <v>5000</v>
      </c>
      <c r="J101" s="282">
        <f t="shared" si="27"/>
        <v>5000</v>
      </c>
      <c r="K101" s="282">
        <f t="shared" si="27"/>
        <v>5000</v>
      </c>
      <c r="L101" s="282">
        <f t="shared" si="27"/>
        <v>5000</v>
      </c>
      <c r="M101" s="282">
        <f t="shared" si="27"/>
        <v>5000</v>
      </c>
      <c r="N101" s="282">
        <f t="shared" si="27"/>
        <v>5000</v>
      </c>
      <c r="O101" s="282">
        <f t="shared" si="27"/>
        <v>5000</v>
      </c>
      <c r="P101" s="282">
        <f t="shared" si="27"/>
        <v>4000</v>
      </c>
      <c r="Q101" s="282">
        <f t="shared" si="27"/>
        <v>4000</v>
      </c>
      <c r="R101" s="282">
        <f t="shared" si="27"/>
        <v>4000</v>
      </c>
      <c r="S101" s="282">
        <f t="shared" si="27"/>
        <v>4000</v>
      </c>
      <c r="T101" s="282">
        <f t="shared" si="27"/>
        <v>4000</v>
      </c>
      <c r="U101" s="282">
        <f t="shared" si="27"/>
        <v>4000</v>
      </c>
      <c r="V101" s="282">
        <f t="shared" si="27"/>
        <v>4000</v>
      </c>
      <c r="W101" s="282">
        <f t="shared" si="27"/>
        <v>4000</v>
      </c>
      <c r="X101" s="282">
        <f t="shared" si="27"/>
        <v>4000</v>
      </c>
      <c r="Y101" s="282">
        <f t="shared" si="27"/>
        <v>4000</v>
      </c>
      <c r="Z101" s="282">
        <f t="shared" si="27"/>
        <v>4000</v>
      </c>
      <c r="AA101" s="282">
        <f t="shared" si="27"/>
        <v>4000</v>
      </c>
      <c r="AB101" s="282">
        <f t="shared" si="27"/>
        <v>6000</v>
      </c>
      <c r="AC101" s="282">
        <f t="shared" si="27"/>
        <v>6000</v>
      </c>
      <c r="AD101" s="282">
        <f t="shared" si="27"/>
        <v>5000</v>
      </c>
      <c r="AE101" s="282">
        <f t="shared" si="27"/>
        <v>5000</v>
      </c>
      <c r="AF101" s="282">
        <f t="shared" si="27"/>
        <v>5000</v>
      </c>
      <c r="AG101" s="282">
        <f t="shared" si="27"/>
        <v>6000</v>
      </c>
      <c r="AH101" s="282">
        <f t="shared" si="27"/>
        <v>5000</v>
      </c>
      <c r="AI101" s="282">
        <f t="shared" si="27"/>
        <v>5000</v>
      </c>
      <c r="AJ101" s="282">
        <f t="shared" si="27"/>
        <v>5000</v>
      </c>
      <c r="AK101" s="282">
        <f t="shared" si="27"/>
        <v>5000</v>
      </c>
      <c r="AL101" s="282">
        <f t="shared" si="27"/>
        <v>5000</v>
      </c>
      <c r="AM101" s="282">
        <f t="shared" si="27"/>
        <v>5000</v>
      </c>
      <c r="AN101" s="282">
        <f t="shared" si="27"/>
        <v>5000</v>
      </c>
      <c r="AO101" s="282">
        <f t="shared" si="27"/>
        <v>5000</v>
      </c>
      <c r="AP101" s="282">
        <f t="shared" si="27"/>
        <v>6000</v>
      </c>
      <c r="AQ101" s="282">
        <f t="shared" si="27"/>
        <v>7000</v>
      </c>
      <c r="AR101" s="282">
        <f t="shared" si="27"/>
        <v>7000</v>
      </c>
      <c r="AS101" s="282">
        <f t="shared" si="27"/>
        <v>5000</v>
      </c>
      <c r="AT101" s="282">
        <f t="shared" si="27"/>
        <v>5000</v>
      </c>
      <c r="AU101" s="282">
        <f t="shared" si="27"/>
        <v>479000</v>
      </c>
      <c r="AV101" s="268"/>
    </row>
    <row r="102" spans="1:48" s="271" customFormat="1" ht="67.5" customHeight="1">
      <c r="A102" s="292" t="s">
        <v>85</v>
      </c>
      <c r="B102" s="293"/>
      <c r="C102" s="308"/>
      <c r="D102" s="282">
        <f aca="true" t="shared" si="28" ref="D102:AU102">D40+D61+D72+D101</f>
        <v>668000</v>
      </c>
      <c r="E102" s="282">
        <f t="shared" si="28"/>
        <v>5000</v>
      </c>
      <c r="F102" s="282">
        <f t="shared" si="28"/>
        <v>5000</v>
      </c>
      <c r="G102" s="282">
        <f t="shared" si="28"/>
        <v>4000</v>
      </c>
      <c r="H102" s="282">
        <f t="shared" si="28"/>
        <v>4000</v>
      </c>
      <c r="I102" s="282">
        <f t="shared" si="28"/>
        <v>5000</v>
      </c>
      <c r="J102" s="282">
        <f t="shared" si="28"/>
        <v>5000</v>
      </c>
      <c r="K102" s="282">
        <f t="shared" si="28"/>
        <v>5000</v>
      </c>
      <c r="L102" s="282">
        <f t="shared" si="28"/>
        <v>5000</v>
      </c>
      <c r="M102" s="282">
        <f t="shared" si="28"/>
        <v>5000</v>
      </c>
      <c r="N102" s="282">
        <f t="shared" si="28"/>
        <v>5000</v>
      </c>
      <c r="O102" s="282">
        <f t="shared" si="28"/>
        <v>5000</v>
      </c>
      <c r="P102" s="282">
        <f t="shared" si="28"/>
        <v>4000</v>
      </c>
      <c r="Q102" s="282">
        <f t="shared" si="28"/>
        <v>4000</v>
      </c>
      <c r="R102" s="282">
        <f t="shared" si="28"/>
        <v>4000</v>
      </c>
      <c r="S102" s="282">
        <f t="shared" si="28"/>
        <v>4000</v>
      </c>
      <c r="T102" s="282">
        <f t="shared" si="28"/>
        <v>4000</v>
      </c>
      <c r="U102" s="282">
        <f t="shared" si="28"/>
        <v>4000</v>
      </c>
      <c r="V102" s="282">
        <f t="shared" si="28"/>
        <v>4000</v>
      </c>
      <c r="W102" s="282">
        <f t="shared" si="28"/>
        <v>4000</v>
      </c>
      <c r="X102" s="282">
        <f t="shared" si="28"/>
        <v>4000</v>
      </c>
      <c r="Y102" s="282">
        <f t="shared" si="28"/>
        <v>4000</v>
      </c>
      <c r="Z102" s="282">
        <f t="shared" si="28"/>
        <v>4000</v>
      </c>
      <c r="AA102" s="282">
        <f t="shared" si="28"/>
        <v>4000</v>
      </c>
      <c r="AB102" s="282">
        <f t="shared" si="28"/>
        <v>6000</v>
      </c>
      <c r="AC102" s="282">
        <f t="shared" si="28"/>
        <v>6000</v>
      </c>
      <c r="AD102" s="282">
        <f t="shared" si="28"/>
        <v>5000</v>
      </c>
      <c r="AE102" s="282">
        <f t="shared" si="28"/>
        <v>5000</v>
      </c>
      <c r="AF102" s="282">
        <f t="shared" si="28"/>
        <v>5000</v>
      </c>
      <c r="AG102" s="282">
        <f t="shared" si="28"/>
        <v>6000</v>
      </c>
      <c r="AH102" s="282">
        <f t="shared" si="28"/>
        <v>5000</v>
      </c>
      <c r="AI102" s="282">
        <f t="shared" si="28"/>
        <v>5000</v>
      </c>
      <c r="AJ102" s="282">
        <f t="shared" si="28"/>
        <v>5000</v>
      </c>
      <c r="AK102" s="282">
        <f t="shared" si="28"/>
        <v>5000</v>
      </c>
      <c r="AL102" s="282">
        <f t="shared" si="28"/>
        <v>5000</v>
      </c>
      <c r="AM102" s="282">
        <f t="shared" si="28"/>
        <v>5000</v>
      </c>
      <c r="AN102" s="282">
        <f t="shared" si="28"/>
        <v>5000</v>
      </c>
      <c r="AO102" s="282">
        <f t="shared" si="28"/>
        <v>5000</v>
      </c>
      <c r="AP102" s="282">
        <f t="shared" si="28"/>
        <v>6000</v>
      </c>
      <c r="AQ102" s="282">
        <f t="shared" si="28"/>
        <v>7000</v>
      </c>
      <c r="AR102" s="282">
        <f t="shared" si="28"/>
        <v>7000</v>
      </c>
      <c r="AS102" s="282">
        <f t="shared" si="28"/>
        <v>5000</v>
      </c>
      <c r="AT102" s="282">
        <f t="shared" si="28"/>
        <v>5000</v>
      </c>
      <c r="AU102" s="282">
        <f t="shared" si="28"/>
        <v>872000</v>
      </c>
      <c r="AV102" s="268"/>
    </row>
    <row r="103" spans="1:3" ht="19.5" customHeight="1">
      <c r="A103" s="92"/>
      <c r="B103" s="92"/>
      <c r="C103" s="92"/>
    </row>
    <row r="104" spans="1:3" ht="19.5" customHeight="1">
      <c r="A104" s="92"/>
      <c r="B104" s="92"/>
      <c r="C104" s="92"/>
    </row>
    <row r="105" spans="1:3" ht="19.5" customHeight="1">
      <c r="A105" s="92"/>
      <c r="B105" s="92"/>
      <c r="C105" s="92"/>
    </row>
    <row r="106" spans="1:3" ht="19.5" customHeight="1">
      <c r="A106" s="92"/>
      <c r="B106" s="92"/>
      <c r="C106" s="92"/>
    </row>
    <row r="107" spans="1:3" ht="19.5" customHeight="1">
      <c r="A107" s="92"/>
      <c r="B107" s="92"/>
      <c r="C107" s="92"/>
    </row>
    <row r="108" spans="1:3" ht="19.5" customHeight="1">
      <c r="A108" s="92"/>
      <c r="B108" s="92"/>
      <c r="C108" s="92"/>
    </row>
    <row r="109" spans="1:3" ht="19.5" customHeight="1">
      <c r="A109" s="92"/>
      <c r="B109" s="92"/>
      <c r="C109" s="92"/>
    </row>
    <row r="110" spans="1:3" ht="19.5" customHeight="1">
      <c r="A110" s="92"/>
      <c r="B110" s="92"/>
      <c r="C110" s="92"/>
    </row>
    <row r="111" spans="1:3" ht="19.5" customHeight="1">
      <c r="A111" s="92"/>
      <c r="B111" s="92"/>
      <c r="C111" s="92"/>
    </row>
    <row r="112" spans="1:3" ht="19.5" customHeight="1">
      <c r="A112" s="92"/>
      <c r="B112" s="92"/>
      <c r="C112" s="92"/>
    </row>
    <row r="113" spans="1:3" ht="19.5" customHeight="1">
      <c r="A113" s="92"/>
      <c r="B113" s="92"/>
      <c r="C113" s="92"/>
    </row>
    <row r="114" spans="1:3" ht="19.5" customHeight="1">
      <c r="A114" s="92"/>
      <c r="B114" s="92"/>
      <c r="C114" s="92"/>
    </row>
    <row r="115" spans="1:3" ht="19.5" customHeight="1">
      <c r="A115" s="92"/>
      <c r="B115" s="92"/>
      <c r="C115" s="92"/>
    </row>
    <row r="116" spans="1:3" ht="19.5" customHeight="1">
      <c r="A116" s="92"/>
      <c r="B116" s="92"/>
      <c r="C116" s="92"/>
    </row>
    <row r="117" spans="1:3" ht="19.5" customHeight="1">
      <c r="A117" s="92"/>
      <c r="B117" s="92"/>
      <c r="C117" s="92"/>
    </row>
    <row r="118" spans="1:3" ht="19.5" customHeight="1">
      <c r="A118" s="92"/>
      <c r="B118" s="92"/>
      <c r="C118" s="92"/>
    </row>
    <row r="119" spans="1:3" ht="19.5" customHeight="1">
      <c r="A119" s="92"/>
      <c r="B119" s="92"/>
      <c r="C119" s="92"/>
    </row>
    <row r="120" spans="1:3" ht="19.5" customHeight="1">
      <c r="A120" s="92"/>
      <c r="B120" s="92"/>
      <c r="C120" s="92"/>
    </row>
    <row r="121" spans="1:3" ht="19.5" customHeight="1">
      <c r="A121" s="92"/>
      <c r="B121" s="92"/>
      <c r="C121" s="92"/>
    </row>
    <row r="122" spans="1:3" ht="19.5" customHeight="1">
      <c r="A122" s="92"/>
      <c r="B122" s="92"/>
      <c r="C122" s="92"/>
    </row>
    <row r="123" spans="1:3" ht="19.5" customHeight="1">
      <c r="A123" s="92"/>
      <c r="B123" s="92"/>
      <c r="C123" s="92"/>
    </row>
    <row r="124" spans="1:3" ht="19.5" customHeight="1">
      <c r="A124" s="92"/>
      <c r="B124" s="92"/>
      <c r="C124" s="92"/>
    </row>
    <row r="125" spans="1:3" ht="19.5" customHeight="1">
      <c r="A125" s="92"/>
      <c r="B125" s="92"/>
      <c r="C125" s="92"/>
    </row>
    <row r="126" spans="1:3" ht="19.5" customHeight="1">
      <c r="A126" s="92"/>
      <c r="B126" s="92"/>
      <c r="C126" s="92"/>
    </row>
    <row r="127" spans="1:3" ht="19.5" customHeight="1">
      <c r="A127" s="92"/>
      <c r="B127" s="92"/>
      <c r="C127" s="92"/>
    </row>
    <row r="128" spans="1:3" ht="19.5" customHeight="1">
      <c r="A128" s="92"/>
      <c r="B128" s="92"/>
      <c r="C128" s="92"/>
    </row>
    <row r="129" spans="1:3" ht="19.5" customHeight="1">
      <c r="A129" s="92"/>
      <c r="B129" s="92"/>
      <c r="C129" s="92"/>
    </row>
    <row r="130" spans="1:3" ht="19.5" customHeight="1">
      <c r="A130" s="92"/>
      <c r="B130" s="92"/>
      <c r="C130" s="92"/>
    </row>
    <row r="131" spans="1:3" ht="19.5" customHeight="1">
      <c r="A131" s="92"/>
      <c r="B131" s="92"/>
      <c r="C131" s="92"/>
    </row>
    <row r="132" spans="1:3" ht="19.5" customHeight="1">
      <c r="A132" s="92"/>
      <c r="B132" s="92"/>
      <c r="C132" s="92"/>
    </row>
    <row r="133" spans="1:3" ht="19.5" customHeight="1">
      <c r="A133" s="92"/>
      <c r="B133" s="92"/>
      <c r="C133" s="92"/>
    </row>
    <row r="134" spans="1:3" ht="19.5" customHeight="1">
      <c r="A134" s="92"/>
      <c r="B134" s="92"/>
      <c r="C134" s="92"/>
    </row>
    <row r="135" spans="1:3" ht="19.5" customHeight="1">
      <c r="A135" s="92"/>
      <c r="B135" s="92"/>
      <c r="C135" s="92"/>
    </row>
    <row r="136" spans="1:3" ht="19.5" customHeight="1">
      <c r="A136" s="92"/>
      <c r="B136" s="92"/>
      <c r="C136" s="92"/>
    </row>
    <row r="137" spans="1:3" ht="19.5" customHeight="1">
      <c r="A137" s="92"/>
      <c r="B137" s="92"/>
      <c r="C137" s="92"/>
    </row>
    <row r="138" spans="1:3" ht="19.5" customHeight="1">
      <c r="A138" s="92"/>
      <c r="B138" s="92"/>
      <c r="C138" s="92"/>
    </row>
    <row r="139" spans="1:3" ht="19.5" customHeight="1">
      <c r="A139" s="92"/>
      <c r="B139" s="92"/>
      <c r="C139" s="92"/>
    </row>
    <row r="140" spans="1:3" ht="19.5" customHeight="1">
      <c r="A140" s="92"/>
      <c r="B140" s="92"/>
      <c r="C140" s="92"/>
    </row>
    <row r="141" spans="1:3" ht="19.5" customHeight="1">
      <c r="A141" s="92"/>
      <c r="B141" s="92"/>
      <c r="C141" s="92"/>
    </row>
    <row r="142" spans="1:3" ht="19.5" customHeight="1">
      <c r="A142" s="92"/>
      <c r="B142" s="92"/>
      <c r="C142" s="92"/>
    </row>
    <row r="143" spans="1:3" ht="19.5" customHeight="1">
      <c r="A143" s="92"/>
      <c r="B143" s="92"/>
      <c r="C143" s="92"/>
    </row>
    <row r="144" spans="1:3" ht="19.5" customHeight="1">
      <c r="A144" s="92"/>
      <c r="B144" s="92"/>
      <c r="C144" s="92"/>
    </row>
    <row r="145" spans="1:3" ht="19.5" customHeight="1">
      <c r="A145" s="92"/>
      <c r="B145" s="92"/>
      <c r="C145" s="92"/>
    </row>
    <row r="146" spans="1:3" ht="19.5" customHeight="1">
      <c r="A146" s="92"/>
      <c r="B146" s="92"/>
      <c r="C146" s="92"/>
    </row>
    <row r="147" spans="1:3" ht="19.5" customHeight="1">
      <c r="A147" s="92"/>
      <c r="B147" s="92"/>
      <c r="C147" s="92"/>
    </row>
    <row r="148" spans="1:3" ht="19.5" customHeight="1">
      <c r="A148" s="92"/>
      <c r="B148" s="92"/>
      <c r="C148" s="92"/>
    </row>
    <row r="149" spans="1:3" ht="19.5" customHeight="1">
      <c r="A149" s="92"/>
      <c r="B149" s="92"/>
      <c r="C149" s="92"/>
    </row>
    <row r="150" spans="1:3" ht="19.5" customHeight="1">
      <c r="A150" s="92"/>
      <c r="B150" s="92"/>
      <c r="C150" s="92"/>
    </row>
    <row r="151" spans="1:3" ht="19.5" customHeight="1">
      <c r="A151" s="92"/>
      <c r="B151" s="92"/>
      <c r="C151" s="92"/>
    </row>
    <row r="152" spans="1:3" ht="19.5" customHeight="1">
      <c r="A152" s="92"/>
      <c r="B152" s="92"/>
      <c r="C152" s="92"/>
    </row>
    <row r="153" spans="1:3" ht="19.5" customHeight="1">
      <c r="A153" s="92"/>
      <c r="B153" s="92"/>
      <c r="C153" s="92"/>
    </row>
    <row r="154" spans="1:3" ht="19.5" customHeight="1">
      <c r="A154" s="92"/>
      <c r="B154" s="92"/>
      <c r="C154" s="92"/>
    </row>
    <row r="155" spans="1:3" ht="19.5" customHeight="1">
      <c r="A155" s="92"/>
      <c r="B155" s="92"/>
      <c r="C155" s="92"/>
    </row>
    <row r="156" spans="1:3" ht="19.5" customHeight="1">
      <c r="A156" s="92"/>
      <c r="B156" s="92"/>
      <c r="C156" s="92"/>
    </row>
    <row r="157" spans="1:3" ht="19.5" customHeight="1">
      <c r="A157" s="92"/>
      <c r="B157" s="92"/>
      <c r="C157" s="92"/>
    </row>
    <row r="158" spans="1:3" ht="19.5" customHeight="1">
      <c r="A158" s="92"/>
      <c r="B158" s="92"/>
      <c r="C158" s="92"/>
    </row>
    <row r="159" spans="1:3" ht="19.5" customHeight="1">
      <c r="A159" s="92"/>
      <c r="B159" s="92"/>
      <c r="C159" s="92"/>
    </row>
    <row r="160" spans="1:3" ht="19.5" customHeight="1">
      <c r="A160" s="92"/>
      <c r="B160" s="92"/>
      <c r="C160" s="92"/>
    </row>
    <row r="161" spans="1:3" ht="19.5" customHeight="1">
      <c r="A161" s="92"/>
      <c r="B161" s="92"/>
      <c r="C161" s="92"/>
    </row>
    <row r="162" spans="1:3" ht="19.5" customHeight="1">
      <c r="A162" s="92"/>
      <c r="B162" s="92"/>
      <c r="C162" s="92"/>
    </row>
    <row r="163" spans="1:3" ht="19.5" customHeight="1">
      <c r="A163" s="92"/>
      <c r="B163" s="92"/>
      <c r="C163" s="92"/>
    </row>
    <row r="164" spans="1:3" ht="19.5" customHeight="1">
      <c r="A164" s="92"/>
      <c r="B164" s="92"/>
      <c r="C164" s="92"/>
    </row>
    <row r="165" spans="1:3" ht="19.5" customHeight="1">
      <c r="A165" s="92"/>
      <c r="B165" s="92"/>
      <c r="C165" s="92"/>
    </row>
    <row r="166" spans="1:3" ht="19.5" customHeight="1">
      <c r="A166" s="92"/>
      <c r="B166" s="92"/>
      <c r="C166" s="92"/>
    </row>
    <row r="167" spans="1:3" ht="19.5" customHeight="1">
      <c r="A167" s="92"/>
      <c r="B167" s="92"/>
      <c r="C167" s="92"/>
    </row>
    <row r="168" spans="1:3" ht="19.5" customHeight="1">
      <c r="A168" s="92"/>
      <c r="B168" s="92"/>
      <c r="C168" s="92"/>
    </row>
    <row r="169" spans="1:3" ht="19.5" customHeight="1">
      <c r="A169" s="92"/>
      <c r="B169" s="92"/>
      <c r="C169" s="92"/>
    </row>
    <row r="170" spans="1:3" ht="19.5" customHeight="1">
      <c r="A170" s="92"/>
      <c r="B170" s="92"/>
      <c r="C170" s="92"/>
    </row>
    <row r="171" spans="1:3" ht="19.5" customHeight="1">
      <c r="A171" s="92"/>
      <c r="B171" s="92"/>
      <c r="C171" s="92"/>
    </row>
    <row r="172" spans="1:3" ht="19.5" customHeight="1">
      <c r="A172" s="92"/>
      <c r="B172" s="92"/>
      <c r="C172" s="92"/>
    </row>
    <row r="173" spans="1:3" ht="19.5" customHeight="1">
      <c r="A173" s="92"/>
      <c r="B173" s="92"/>
      <c r="C173" s="92"/>
    </row>
    <row r="174" spans="1:3" ht="19.5" customHeight="1">
      <c r="A174" s="92"/>
      <c r="B174" s="92"/>
      <c r="C174" s="92"/>
    </row>
    <row r="175" spans="1:3" ht="19.5" customHeight="1">
      <c r="A175" s="92"/>
      <c r="B175" s="92"/>
      <c r="C175" s="92"/>
    </row>
    <row r="176" spans="1:3" ht="19.5" customHeight="1">
      <c r="A176" s="92"/>
      <c r="B176" s="92"/>
      <c r="C176" s="92"/>
    </row>
    <row r="177" spans="1:3" ht="19.5" customHeight="1">
      <c r="A177" s="92"/>
      <c r="B177" s="92"/>
      <c r="C177" s="92"/>
    </row>
    <row r="178" spans="1:3" ht="19.5" customHeight="1">
      <c r="A178" s="92"/>
      <c r="B178" s="92"/>
      <c r="C178" s="92"/>
    </row>
    <row r="179" spans="1:3" ht="19.5" customHeight="1">
      <c r="A179" s="92"/>
      <c r="B179" s="92"/>
      <c r="C179" s="92"/>
    </row>
    <row r="180" spans="1:3" ht="19.5" customHeight="1">
      <c r="A180" s="92"/>
      <c r="B180" s="92"/>
      <c r="C180" s="92"/>
    </row>
    <row r="181" spans="1:3" ht="19.5" customHeight="1">
      <c r="A181" s="92"/>
      <c r="B181" s="92"/>
      <c r="C181" s="92"/>
    </row>
    <row r="182" spans="1:3" ht="19.5" customHeight="1">
      <c r="A182" s="92"/>
      <c r="B182" s="92"/>
      <c r="C182" s="92"/>
    </row>
    <row r="183" spans="1:3" ht="19.5" customHeight="1">
      <c r="A183" s="92"/>
      <c r="B183" s="92"/>
      <c r="C183" s="92"/>
    </row>
    <row r="184" spans="1:3" ht="19.5" customHeight="1">
      <c r="A184" s="92"/>
      <c r="B184" s="92"/>
      <c r="C184" s="92"/>
    </row>
    <row r="185" spans="1:3" ht="19.5" customHeight="1">
      <c r="A185" s="92"/>
      <c r="B185" s="92"/>
      <c r="C185" s="92"/>
    </row>
    <row r="186" spans="1:3" ht="19.5" customHeight="1">
      <c r="A186" s="92"/>
      <c r="B186" s="92"/>
      <c r="C186" s="92"/>
    </row>
    <row r="187" spans="1:3" ht="19.5" customHeight="1">
      <c r="A187" s="92"/>
      <c r="B187" s="92"/>
      <c r="C187" s="92"/>
    </row>
    <row r="188" spans="1:3" ht="19.5" customHeight="1">
      <c r="A188" s="92"/>
      <c r="B188" s="92"/>
      <c r="C188" s="92"/>
    </row>
    <row r="189" spans="1:3" ht="19.5" customHeight="1">
      <c r="A189" s="92"/>
      <c r="B189" s="92"/>
      <c r="C189" s="92"/>
    </row>
    <row r="190" spans="1:3" ht="19.5" customHeight="1">
      <c r="A190" s="92"/>
      <c r="B190" s="92"/>
      <c r="C190" s="92"/>
    </row>
    <row r="191" spans="1:3" ht="19.5" customHeight="1">
      <c r="A191" s="92"/>
      <c r="B191" s="92"/>
      <c r="C191" s="92"/>
    </row>
    <row r="192" spans="1:3" ht="19.5" customHeight="1">
      <c r="A192" s="92"/>
      <c r="B192" s="92"/>
      <c r="C192" s="92"/>
    </row>
    <row r="193" spans="1:3" ht="19.5" customHeight="1">
      <c r="A193" s="92"/>
      <c r="B193" s="92"/>
      <c r="C193" s="92"/>
    </row>
    <row r="194" spans="1:3" ht="19.5" customHeight="1">
      <c r="A194" s="92"/>
      <c r="B194" s="92"/>
      <c r="C194" s="92"/>
    </row>
    <row r="195" spans="1:3" ht="19.5" customHeight="1">
      <c r="A195" s="92"/>
      <c r="B195" s="92"/>
      <c r="C195" s="92"/>
    </row>
    <row r="196" spans="1:3" ht="19.5" customHeight="1">
      <c r="A196" s="92"/>
      <c r="B196" s="92"/>
      <c r="C196" s="92"/>
    </row>
    <row r="197" spans="1:3" ht="19.5" customHeight="1">
      <c r="A197" s="92"/>
      <c r="B197" s="92"/>
      <c r="C197" s="92"/>
    </row>
    <row r="198" spans="1:3" ht="19.5" customHeight="1">
      <c r="A198" s="92"/>
      <c r="B198" s="92"/>
      <c r="C198" s="92"/>
    </row>
    <row r="199" spans="1:3" ht="19.5" customHeight="1">
      <c r="A199" s="92"/>
      <c r="B199" s="92"/>
      <c r="C199" s="92"/>
    </row>
    <row r="200" spans="1:3" ht="19.5" customHeight="1">
      <c r="A200" s="92"/>
      <c r="B200" s="92"/>
      <c r="C200" s="92"/>
    </row>
    <row r="201" spans="1:3" ht="19.5" customHeight="1">
      <c r="A201" s="92"/>
      <c r="B201" s="92"/>
      <c r="C201" s="92"/>
    </row>
    <row r="202" spans="1:3" ht="19.5" customHeight="1">
      <c r="A202" s="92"/>
      <c r="B202" s="92"/>
      <c r="C202" s="92"/>
    </row>
    <row r="203" spans="1:3" ht="19.5" customHeight="1">
      <c r="A203" s="92"/>
      <c r="B203" s="92"/>
      <c r="C203" s="92"/>
    </row>
    <row r="204" spans="1:3" ht="19.5" customHeight="1">
      <c r="A204" s="92"/>
      <c r="B204" s="92"/>
      <c r="C204" s="92"/>
    </row>
    <row r="205" spans="1:3" ht="19.5" customHeight="1">
      <c r="A205" s="92"/>
      <c r="B205" s="92"/>
      <c r="C205" s="92"/>
    </row>
    <row r="206" spans="1:3" ht="19.5" customHeight="1">
      <c r="A206" s="92"/>
      <c r="B206" s="92"/>
      <c r="C206" s="92"/>
    </row>
    <row r="207" spans="1:3" ht="19.5" customHeight="1">
      <c r="A207" s="92"/>
      <c r="B207" s="92"/>
      <c r="C207" s="92"/>
    </row>
    <row r="208" spans="1:3" ht="19.5" customHeight="1">
      <c r="A208" s="92"/>
      <c r="B208" s="92"/>
      <c r="C208" s="92"/>
    </row>
    <row r="209" spans="1:3" ht="19.5" customHeight="1">
      <c r="A209" s="92"/>
      <c r="B209" s="92"/>
      <c r="C209" s="92"/>
    </row>
    <row r="210" spans="1:3" ht="19.5" customHeight="1">
      <c r="A210" s="92"/>
      <c r="B210" s="92"/>
      <c r="C210" s="92"/>
    </row>
    <row r="211" spans="1:3" ht="19.5" customHeight="1">
      <c r="A211" s="92"/>
      <c r="B211" s="92"/>
      <c r="C211" s="92"/>
    </row>
    <row r="212" spans="1:3" ht="19.5" customHeight="1">
      <c r="A212" s="92"/>
      <c r="B212" s="92"/>
      <c r="C212" s="92"/>
    </row>
    <row r="213" spans="1:3" ht="19.5" customHeight="1">
      <c r="A213" s="92"/>
      <c r="B213" s="92"/>
      <c r="C213" s="92"/>
    </row>
    <row r="214" spans="1:3" ht="19.5" customHeight="1">
      <c r="A214" s="92"/>
      <c r="B214" s="92"/>
      <c r="C214" s="92"/>
    </row>
    <row r="215" spans="1:3" ht="19.5" customHeight="1">
      <c r="A215" s="92"/>
      <c r="B215" s="92"/>
      <c r="C215" s="92"/>
    </row>
    <row r="216" spans="1:3" ht="19.5" customHeight="1">
      <c r="A216" s="92"/>
      <c r="B216" s="92"/>
      <c r="C216" s="92"/>
    </row>
    <row r="217" spans="1:3" ht="19.5" customHeight="1">
      <c r="A217" s="92"/>
      <c r="B217" s="92"/>
      <c r="C217" s="92"/>
    </row>
    <row r="218" spans="1:3" ht="19.5" customHeight="1">
      <c r="A218" s="92"/>
      <c r="B218" s="92"/>
      <c r="C218" s="92"/>
    </row>
    <row r="219" spans="1:3" ht="19.5" customHeight="1">
      <c r="A219" s="92"/>
      <c r="B219" s="92"/>
      <c r="C219" s="92"/>
    </row>
    <row r="220" spans="1:3" ht="19.5" customHeight="1">
      <c r="A220" s="92"/>
      <c r="B220" s="92"/>
      <c r="C220" s="92"/>
    </row>
    <row r="221" spans="1:3" ht="19.5" customHeight="1">
      <c r="A221" s="92"/>
      <c r="B221" s="92"/>
      <c r="C221" s="92"/>
    </row>
    <row r="222" spans="1:3" ht="19.5" customHeight="1">
      <c r="A222" s="92"/>
      <c r="B222" s="92"/>
      <c r="C222" s="92"/>
    </row>
    <row r="223" spans="1:3" ht="19.5" customHeight="1">
      <c r="A223" s="92"/>
      <c r="B223" s="92"/>
      <c r="C223" s="92"/>
    </row>
    <row r="224" spans="1:3" ht="19.5" customHeight="1">
      <c r="A224" s="92"/>
      <c r="B224" s="92"/>
      <c r="C224" s="92"/>
    </row>
    <row r="225" spans="1:3" ht="19.5" customHeight="1">
      <c r="A225" s="92"/>
      <c r="B225" s="92"/>
      <c r="C225" s="92"/>
    </row>
    <row r="226" spans="1:3" ht="19.5" customHeight="1">
      <c r="A226" s="92"/>
      <c r="B226" s="92"/>
      <c r="C226" s="92"/>
    </row>
    <row r="227" spans="1:3" ht="19.5" customHeight="1">
      <c r="A227" s="92"/>
      <c r="B227" s="92"/>
      <c r="C227" s="92"/>
    </row>
    <row r="228" spans="1:3" ht="19.5" customHeight="1">
      <c r="A228" s="92"/>
      <c r="B228" s="92"/>
      <c r="C228" s="92"/>
    </row>
    <row r="229" spans="1:3" ht="19.5" customHeight="1">
      <c r="A229" s="92"/>
      <c r="B229" s="92"/>
      <c r="C229" s="92"/>
    </row>
    <row r="230" spans="1:3" ht="19.5" customHeight="1">
      <c r="A230" s="92"/>
      <c r="B230" s="92"/>
      <c r="C230" s="92"/>
    </row>
    <row r="231" spans="1:3" ht="19.5" customHeight="1">
      <c r="A231" s="92"/>
      <c r="B231" s="92"/>
      <c r="C231" s="92"/>
    </row>
    <row r="232" spans="1:3" ht="19.5" customHeight="1">
      <c r="A232" s="92"/>
      <c r="B232" s="92"/>
      <c r="C232" s="92"/>
    </row>
    <row r="233" spans="1:3" ht="19.5" customHeight="1">
      <c r="A233" s="92"/>
      <c r="B233" s="92"/>
      <c r="C233" s="92"/>
    </row>
    <row r="234" spans="1:3" ht="19.5" customHeight="1">
      <c r="A234" s="92"/>
      <c r="B234" s="92"/>
      <c r="C234" s="92"/>
    </row>
    <row r="235" spans="1:3" ht="19.5" customHeight="1">
      <c r="A235" s="92"/>
      <c r="B235" s="92"/>
      <c r="C235" s="92"/>
    </row>
    <row r="236" spans="1:3" ht="19.5" customHeight="1">
      <c r="A236" s="92"/>
      <c r="B236" s="92"/>
      <c r="C236" s="92"/>
    </row>
    <row r="237" spans="1:3" ht="19.5" customHeight="1">
      <c r="A237" s="92"/>
      <c r="B237" s="92"/>
      <c r="C237" s="92"/>
    </row>
    <row r="238" spans="1:3" ht="19.5" customHeight="1">
      <c r="A238" s="92"/>
      <c r="B238" s="92"/>
      <c r="C238" s="92"/>
    </row>
    <row r="239" spans="1:3" ht="19.5" customHeight="1">
      <c r="A239" s="92"/>
      <c r="B239" s="92"/>
      <c r="C239" s="92"/>
    </row>
    <row r="240" spans="1:3" ht="19.5" customHeight="1">
      <c r="A240" s="92"/>
      <c r="B240" s="92"/>
      <c r="C240" s="92"/>
    </row>
    <row r="241" spans="1:3" ht="19.5" customHeight="1">
      <c r="A241" s="92"/>
      <c r="B241" s="92"/>
      <c r="C241" s="92"/>
    </row>
    <row r="242" spans="1:3" ht="19.5" customHeight="1">
      <c r="A242" s="92"/>
      <c r="B242" s="92"/>
      <c r="C242" s="92"/>
    </row>
    <row r="243" spans="1:3" ht="19.5" customHeight="1">
      <c r="A243" s="92"/>
      <c r="B243" s="92"/>
      <c r="C243" s="92"/>
    </row>
    <row r="244" spans="1:3" ht="19.5" customHeight="1">
      <c r="A244" s="92"/>
      <c r="B244" s="92"/>
      <c r="C244" s="92"/>
    </row>
    <row r="245" spans="1:3" ht="19.5" customHeight="1">
      <c r="A245" s="92"/>
      <c r="B245" s="92"/>
      <c r="C245" s="92"/>
    </row>
    <row r="246" spans="1:3" ht="19.5" customHeight="1">
      <c r="A246" s="92"/>
      <c r="B246" s="92"/>
      <c r="C246" s="92"/>
    </row>
    <row r="247" spans="1:3" ht="19.5" customHeight="1">
      <c r="A247" s="92"/>
      <c r="B247" s="92"/>
      <c r="C247" s="92"/>
    </row>
    <row r="248" spans="1:3" ht="19.5" customHeight="1">
      <c r="A248" s="92"/>
      <c r="B248" s="92"/>
      <c r="C248" s="92"/>
    </row>
    <row r="249" spans="1:3" ht="19.5" customHeight="1">
      <c r="A249" s="92"/>
      <c r="B249" s="92"/>
      <c r="C249" s="92"/>
    </row>
    <row r="250" spans="1:3" ht="19.5" customHeight="1">
      <c r="A250" s="92"/>
      <c r="B250" s="92"/>
      <c r="C250" s="92"/>
    </row>
    <row r="251" spans="1:3" ht="19.5" customHeight="1">
      <c r="A251" s="92"/>
      <c r="B251" s="92"/>
      <c r="C251" s="92"/>
    </row>
    <row r="252" spans="1:3" ht="19.5" customHeight="1">
      <c r="A252" s="92"/>
      <c r="B252" s="92"/>
      <c r="C252" s="92"/>
    </row>
    <row r="253" spans="1:3" ht="19.5" customHeight="1">
      <c r="A253" s="92"/>
      <c r="B253" s="92"/>
      <c r="C253" s="92"/>
    </row>
    <row r="254" spans="1:3" ht="19.5" customHeight="1">
      <c r="A254" s="92"/>
      <c r="B254" s="92"/>
      <c r="C254" s="92"/>
    </row>
    <row r="255" spans="1:3" ht="19.5" customHeight="1">
      <c r="A255" s="92"/>
      <c r="B255" s="92"/>
      <c r="C255" s="92"/>
    </row>
    <row r="256" spans="1:3" ht="19.5" customHeight="1">
      <c r="A256" s="92"/>
      <c r="B256" s="92"/>
      <c r="C256" s="92"/>
    </row>
    <row r="257" spans="1:3" ht="19.5" customHeight="1">
      <c r="A257" s="92"/>
      <c r="B257" s="92"/>
      <c r="C257" s="92"/>
    </row>
    <row r="258" spans="1:3" ht="19.5" customHeight="1">
      <c r="A258" s="92"/>
      <c r="B258" s="92"/>
      <c r="C258" s="92"/>
    </row>
    <row r="259" spans="1:3" ht="19.5" customHeight="1">
      <c r="A259" s="92"/>
      <c r="B259" s="92"/>
      <c r="C259" s="92"/>
    </row>
    <row r="260" spans="1:3" ht="19.5" customHeight="1">
      <c r="A260" s="92"/>
      <c r="B260" s="92"/>
      <c r="C260" s="92"/>
    </row>
    <row r="261" spans="1:3" ht="19.5" customHeight="1">
      <c r="A261" s="92"/>
      <c r="B261" s="92"/>
      <c r="C261" s="92"/>
    </row>
    <row r="262" spans="1:3" ht="19.5" customHeight="1">
      <c r="A262" s="92"/>
      <c r="B262" s="92"/>
      <c r="C262" s="92"/>
    </row>
    <row r="263" spans="1:3" ht="19.5" customHeight="1">
      <c r="A263" s="92"/>
      <c r="B263" s="92"/>
      <c r="C263" s="92"/>
    </row>
    <row r="264" spans="1:3" ht="19.5" customHeight="1">
      <c r="A264" s="92"/>
      <c r="B264" s="92"/>
      <c r="C264" s="92"/>
    </row>
    <row r="265" spans="1:3" ht="19.5" customHeight="1">
      <c r="A265" s="92"/>
      <c r="B265" s="92"/>
      <c r="C265" s="92"/>
    </row>
    <row r="266" spans="1:3" ht="19.5" customHeight="1">
      <c r="A266" s="92"/>
      <c r="B266" s="92"/>
      <c r="C266" s="92"/>
    </row>
    <row r="267" spans="1:3" ht="19.5" customHeight="1">
      <c r="A267" s="92"/>
      <c r="B267" s="92"/>
      <c r="C267" s="92"/>
    </row>
    <row r="268" spans="1:3" ht="19.5" customHeight="1">
      <c r="A268" s="92"/>
      <c r="B268" s="92"/>
      <c r="C268" s="92"/>
    </row>
    <row r="269" spans="1:3" ht="19.5" customHeight="1">
      <c r="A269" s="92"/>
      <c r="B269" s="92"/>
      <c r="C269" s="92"/>
    </row>
    <row r="270" spans="1:3" ht="19.5" customHeight="1">
      <c r="A270" s="92"/>
      <c r="B270" s="92"/>
      <c r="C270" s="92"/>
    </row>
    <row r="271" spans="1:3" ht="19.5" customHeight="1">
      <c r="A271" s="92"/>
      <c r="B271" s="92"/>
      <c r="C271" s="92"/>
    </row>
    <row r="272" spans="1:3" ht="19.5" customHeight="1">
      <c r="A272" s="92"/>
      <c r="B272" s="92"/>
      <c r="C272" s="92"/>
    </row>
    <row r="273" spans="1:3" ht="19.5" customHeight="1">
      <c r="A273" s="92"/>
      <c r="B273" s="92"/>
      <c r="C273" s="92"/>
    </row>
    <row r="274" spans="1:3" ht="19.5" customHeight="1">
      <c r="A274" s="92"/>
      <c r="B274" s="92"/>
      <c r="C274" s="92"/>
    </row>
    <row r="275" spans="1:3" ht="19.5" customHeight="1">
      <c r="A275" s="92"/>
      <c r="B275" s="92"/>
      <c r="C275" s="92"/>
    </row>
    <row r="276" spans="1:3" ht="19.5" customHeight="1">
      <c r="A276" s="92"/>
      <c r="B276" s="92"/>
      <c r="C276" s="92"/>
    </row>
    <row r="277" spans="1:3" ht="19.5" customHeight="1">
      <c r="A277" s="92"/>
      <c r="B277" s="92"/>
      <c r="C277" s="92"/>
    </row>
    <row r="278" spans="1:3" ht="19.5" customHeight="1">
      <c r="A278" s="92"/>
      <c r="B278" s="92"/>
      <c r="C278" s="92"/>
    </row>
    <row r="279" spans="1:3" ht="19.5" customHeight="1">
      <c r="A279" s="92"/>
      <c r="B279" s="92"/>
      <c r="C279" s="92"/>
    </row>
    <row r="280" spans="1:3" ht="19.5" customHeight="1">
      <c r="A280" s="92"/>
      <c r="B280" s="92"/>
      <c r="C280" s="92"/>
    </row>
    <row r="281" spans="1:3" ht="19.5" customHeight="1">
      <c r="A281" s="92"/>
      <c r="B281" s="92"/>
      <c r="C281" s="92"/>
    </row>
    <row r="282" spans="1:3" ht="19.5" customHeight="1">
      <c r="A282" s="92"/>
      <c r="B282" s="92"/>
      <c r="C282" s="92"/>
    </row>
    <row r="283" spans="1:3" ht="19.5" customHeight="1">
      <c r="A283" s="92"/>
      <c r="B283" s="92"/>
      <c r="C283" s="92"/>
    </row>
    <row r="284" spans="1:3" ht="19.5" customHeight="1">
      <c r="A284" s="92"/>
      <c r="B284" s="92"/>
      <c r="C284" s="92"/>
    </row>
    <row r="285" spans="1:3" ht="19.5" customHeight="1">
      <c r="A285" s="92"/>
      <c r="B285" s="92"/>
      <c r="C285" s="92"/>
    </row>
    <row r="286" spans="1:3" ht="19.5" customHeight="1">
      <c r="A286" s="92"/>
      <c r="B286" s="92"/>
      <c r="C286" s="92"/>
    </row>
    <row r="287" spans="1:3" ht="19.5" customHeight="1">
      <c r="A287" s="92"/>
      <c r="B287" s="92"/>
      <c r="C287" s="92"/>
    </row>
    <row r="288" spans="1:3" ht="19.5" customHeight="1">
      <c r="A288" s="92"/>
      <c r="B288" s="92"/>
      <c r="C288" s="92"/>
    </row>
    <row r="289" spans="1:3" ht="19.5" customHeight="1">
      <c r="A289" s="92"/>
      <c r="B289" s="92"/>
      <c r="C289" s="92"/>
    </row>
    <row r="290" spans="1:3" ht="19.5" customHeight="1">
      <c r="A290" s="92"/>
      <c r="B290" s="92"/>
      <c r="C290" s="92"/>
    </row>
    <row r="291" spans="1:3" ht="19.5" customHeight="1">
      <c r="A291" s="92"/>
      <c r="B291" s="92"/>
      <c r="C291" s="92"/>
    </row>
    <row r="292" spans="1:3" ht="19.5" customHeight="1">
      <c r="A292" s="92"/>
      <c r="B292" s="92"/>
      <c r="C292" s="92"/>
    </row>
    <row r="293" spans="1:3" ht="19.5" customHeight="1">
      <c r="A293" s="92"/>
      <c r="B293" s="92"/>
      <c r="C293" s="92"/>
    </row>
    <row r="294" spans="1:3" ht="19.5" customHeight="1">
      <c r="A294" s="92"/>
      <c r="B294" s="92"/>
      <c r="C294" s="92"/>
    </row>
    <row r="295" spans="1:3" ht="19.5" customHeight="1">
      <c r="A295" s="92"/>
      <c r="B295" s="92"/>
      <c r="C295" s="92"/>
    </row>
    <row r="296" spans="1:3" ht="19.5" customHeight="1">
      <c r="A296" s="92"/>
      <c r="B296" s="92"/>
      <c r="C296" s="92"/>
    </row>
    <row r="297" spans="1:3" ht="19.5" customHeight="1">
      <c r="A297" s="92"/>
      <c r="B297" s="92"/>
      <c r="C297" s="92"/>
    </row>
    <row r="298" spans="1:3" ht="19.5" customHeight="1">
      <c r="A298" s="92"/>
      <c r="B298" s="92"/>
      <c r="C298" s="92"/>
    </row>
    <row r="299" spans="1:3" ht="19.5" customHeight="1">
      <c r="A299" s="92"/>
      <c r="B299" s="92"/>
      <c r="C299" s="92"/>
    </row>
    <row r="300" spans="1:3" ht="19.5" customHeight="1">
      <c r="A300" s="92"/>
      <c r="B300" s="92"/>
      <c r="C300" s="92"/>
    </row>
    <row r="301" spans="1:3" ht="19.5" customHeight="1">
      <c r="A301" s="92"/>
      <c r="B301" s="92"/>
      <c r="C301" s="92"/>
    </row>
    <row r="302" spans="1:3" ht="19.5" customHeight="1">
      <c r="A302" s="92"/>
      <c r="B302" s="92"/>
      <c r="C302" s="92"/>
    </row>
    <row r="303" spans="1:3" ht="19.5" customHeight="1">
      <c r="A303" s="92"/>
      <c r="B303" s="92"/>
      <c r="C303" s="92"/>
    </row>
    <row r="304" spans="1:3" ht="19.5" customHeight="1">
      <c r="A304" s="92"/>
      <c r="B304" s="92"/>
      <c r="C304" s="92"/>
    </row>
    <row r="305" spans="1:3" ht="19.5" customHeight="1">
      <c r="A305" s="92"/>
      <c r="B305" s="92"/>
      <c r="C305" s="92"/>
    </row>
    <row r="306" spans="1:3" ht="19.5" customHeight="1">
      <c r="A306" s="92"/>
      <c r="B306" s="92"/>
      <c r="C306" s="92"/>
    </row>
    <row r="307" spans="1:3" ht="19.5" customHeight="1">
      <c r="A307" s="92"/>
      <c r="B307" s="92"/>
      <c r="C307" s="92"/>
    </row>
    <row r="308" spans="1:3" ht="19.5" customHeight="1">
      <c r="A308" s="92"/>
      <c r="B308" s="92"/>
      <c r="C308" s="92"/>
    </row>
    <row r="309" spans="1:3" ht="19.5" customHeight="1">
      <c r="A309" s="92"/>
      <c r="B309" s="92"/>
      <c r="C309" s="92"/>
    </row>
    <row r="310" spans="1:3" ht="19.5" customHeight="1">
      <c r="A310" s="92"/>
      <c r="B310" s="92"/>
      <c r="C310" s="92"/>
    </row>
    <row r="311" spans="1:3" ht="19.5" customHeight="1">
      <c r="A311" s="92"/>
      <c r="B311" s="92"/>
      <c r="C311" s="92"/>
    </row>
    <row r="312" spans="1:3" ht="19.5" customHeight="1">
      <c r="A312" s="92"/>
      <c r="B312" s="92"/>
      <c r="C312" s="92"/>
    </row>
    <row r="313" spans="1:3" ht="19.5" customHeight="1">
      <c r="A313" s="92"/>
      <c r="B313" s="92"/>
      <c r="C313" s="92"/>
    </row>
    <row r="314" spans="1:3" ht="19.5" customHeight="1">
      <c r="A314" s="92"/>
      <c r="B314" s="92"/>
      <c r="C314" s="92"/>
    </row>
    <row r="315" spans="1:3" ht="19.5" customHeight="1">
      <c r="A315" s="92"/>
      <c r="B315" s="92"/>
      <c r="C315" s="92"/>
    </row>
    <row r="316" spans="1:3" ht="19.5" customHeight="1">
      <c r="A316" s="92"/>
      <c r="B316" s="92"/>
      <c r="C316" s="92"/>
    </row>
    <row r="317" spans="1:3" ht="19.5" customHeight="1">
      <c r="A317" s="92"/>
      <c r="B317" s="92"/>
      <c r="C317" s="92"/>
    </row>
    <row r="318" spans="1:3" ht="19.5" customHeight="1">
      <c r="A318" s="92"/>
      <c r="B318" s="92"/>
      <c r="C318" s="92"/>
    </row>
    <row r="319" spans="1:3" ht="19.5" customHeight="1">
      <c r="A319" s="92"/>
      <c r="B319" s="92"/>
      <c r="C319" s="92"/>
    </row>
    <row r="320" spans="1:3" ht="19.5" customHeight="1">
      <c r="A320" s="92"/>
      <c r="B320" s="92"/>
      <c r="C320" s="92"/>
    </row>
    <row r="321" spans="1:3" ht="19.5" customHeight="1">
      <c r="A321" s="92"/>
      <c r="B321" s="92"/>
      <c r="C321" s="92"/>
    </row>
    <row r="322" spans="1:3" ht="19.5" customHeight="1">
      <c r="A322" s="92"/>
      <c r="B322" s="92"/>
      <c r="C322" s="92"/>
    </row>
    <row r="323" spans="1:3" ht="19.5" customHeight="1">
      <c r="A323" s="92"/>
      <c r="B323" s="92"/>
      <c r="C323" s="92"/>
    </row>
    <row r="324" spans="1:3" ht="19.5" customHeight="1">
      <c r="A324" s="92"/>
      <c r="B324" s="92"/>
      <c r="C324" s="92"/>
    </row>
    <row r="325" spans="1:3" ht="19.5" customHeight="1">
      <c r="A325" s="92"/>
      <c r="B325" s="92"/>
      <c r="C325" s="92"/>
    </row>
    <row r="326" spans="1:3" ht="19.5" customHeight="1">
      <c r="A326" s="92"/>
      <c r="B326" s="92"/>
      <c r="C326" s="92"/>
    </row>
    <row r="327" spans="1:3" ht="19.5" customHeight="1">
      <c r="A327" s="92"/>
      <c r="B327" s="92"/>
      <c r="C327" s="92"/>
    </row>
    <row r="328" spans="1:3" ht="19.5" customHeight="1">
      <c r="A328" s="92"/>
      <c r="B328" s="92"/>
      <c r="C328" s="92"/>
    </row>
    <row r="329" spans="1:3" ht="19.5" customHeight="1">
      <c r="A329" s="92"/>
      <c r="B329" s="92"/>
      <c r="C329" s="92"/>
    </row>
    <row r="330" spans="1:3" ht="19.5" customHeight="1">
      <c r="A330" s="92"/>
      <c r="B330" s="92"/>
      <c r="C330" s="92"/>
    </row>
    <row r="331" spans="1:3" ht="19.5" customHeight="1">
      <c r="A331" s="92"/>
      <c r="B331" s="92"/>
      <c r="C331" s="92"/>
    </row>
    <row r="332" spans="1:3" ht="19.5" customHeight="1">
      <c r="A332" s="92"/>
      <c r="B332" s="92"/>
      <c r="C332" s="92"/>
    </row>
    <row r="333" spans="1:3" ht="19.5" customHeight="1">
      <c r="A333" s="92"/>
      <c r="B333" s="92"/>
      <c r="C333" s="92"/>
    </row>
    <row r="334" spans="1:3" ht="19.5" customHeight="1">
      <c r="A334" s="92"/>
      <c r="B334" s="92"/>
      <c r="C334" s="92"/>
    </row>
    <row r="335" spans="1:3" ht="19.5" customHeight="1">
      <c r="A335" s="92"/>
      <c r="B335" s="92"/>
      <c r="C335" s="92"/>
    </row>
    <row r="336" spans="1:3" ht="19.5" customHeight="1">
      <c r="A336" s="92"/>
      <c r="B336" s="92"/>
      <c r="C336" s="92"/>
    </row>
    <row r="337" spans="1:3" ht="19.5" customHeight="1">
      <c r="A337" s="92"/>
      <c r="B337" s="92"/>
      <c r="C337" s="92"/>
    </row>
    <row r="338" spans="1:3" ht="19.5" customHeight="1">
      <c r="A338" s="92"/>
      <c r="B338" s="92"/>
      <c r="C338" s="92"/>
    </row>
    <row r="339" spans="1:3" ht="19.5" customHeight="1">
      <c r="A339" s="92"/>
      <c r="B339" s="92"/>
      <c r="C339" s="92"/>
    </row>
    <row r="340" spans="1:3" ht="19.5" customHeight="1">
      <c r="A340" s="92"/>
      <c r="B340" s="92"/>
      <c r="C340" s="92"/>
    </row>
    <row r="341" spans="1:3" ht="19.5" customHeight="1">
      <c r="A341" s="92"/>
      <c r="B341" s="92"/>
      <c r="C341" s="92"/>
    </row>
    <row r="342" spans="1:3" ht="19.5" customHeight="1">
      <c r="A342" s="92"/>
      <c r="B342" s="92"/>
      <c r="C342" s="92"/>
    </row>
    <row r="343" spans="1:3" ht="19.5" customHeight="1">
      <c r="A343" s="92"/>
      <c r="B343" s="92"/>
      <c r="C343" s="92"/>
    </row>
    <row r="344" spans="1:3" ht="19.5" customHeight="1">
      <c r="A344" s="92"/>
      <c r="B344" s="92"/>
      <c r="C344" s="92"/>
    </row>
    <row r="345" spans="1:3" ht="19.5" customHeight="1">
      <c r="A345" s="92"/>
      <c r="B345" s="92"/>
      <c r="C345" s="92"/>
    </row>
    <row r="346" spans="1:3" ht="19.5" customHeight="1">
      <c r="A346" s="92"/>
      <c r="B346" s="92"/>
      <c r="C346" s="92"/>
    </row>
    <row r="347" spans="1:3" ht="19.5" customHeight="1">
      <c r="A347" s="92"/>
      <c r="B347" s="92"/>
      <c r="C347" s="92"/>
    </row>
    <row r="348" spans="1:3" ht="19.5" customHeight="1">
      <c r="A348" s="92"/>
      <c r="B348" s="92"/>
      <c r="C348" s="92"/>
    </row>
    <row r="349" spans="1:3" ht="19.5" customHeight="1">
      <c r="A349" s="92"/>
      <c r="B349" s="92"/>
      <c r="C349" s="92"/>
    </row>
    <row r="350" spans="1:3" ht="19.5" customHeight="1">
      <c r="A350" s="92"/>
      <c r="B350" s="92"/>
      <c r="C350" s="92"/>
    </row>
    <row r="351" spans="1:3" ht="19.5" customHeight="1">
      <c r="A351" s="92"/>
      <c r="B351" s="92"/>
      <c r="C351" s="92"/>
    </row>
    <row r="352" spans="1:3" ht="19.5" customHeight="1">
      <c r="A352" s="92"/>
      <c r="B352" s="92"/>
      <c r="C352" s="92"/>
    </row>
    <row r="353" spans="1:3" ht="19.5" customHeight="1">
      <c r="A353" s="92"/>
      <c r="B353" s="92"/>
      <c r="C353" s="92"/>
    </row>
    <row r="354" spans="1:3" ht="19.5" customHeight="1">
      <c r="A354" s="92"/>
      <c r="B354" s="92"/>
      <c r="C354" s="92"/>
    </row>
    <row r="355" spans="1:3" ht="19.5" customHeight="1">
      <c r="A355" s="92"/>
      <c r="B355" s="92"/>
      <c r="C355" s="92"/>
    </row>
    <row r="356" spans="1:3" ht="19.5" customHeight="1">
      <c r="A356" s="92"/>
      <c r="B356" s="92"/>
      <c r="C356" s="92"/>
    </row>
    <row r="357" spans="1:3" ht="19.5" customHeight="1">
      <c r="A357" s="92"/>
      <c r="B357" s="92"/>
      <c r="C357" s="92"/>
    </row>
    <row r="358" spans="1:3" ht="19.5" customHeight="1">
      <c r="A358" s="92"/>
      <c r="B358" s="92"/>
      <c r="C358" s="92"/>
    </row>
    <row r="359" spans="1:3" ht="19.5" customHeight="1">
      <c r="A359" s="92"/>
      <c r="B359" s="92"/>
      <c r="C359" s="92"/>
    </row>
    <row r="360" spans="1:3" ht="19.5" customHeight="1">
      <c r="A360" s="92"/>
      <c r="B360" s="92"/>
      <c r="C360" s="92"/>
    </row>
    <row r="361" spans="1:3" ht="19.5" customHeight="1">
      <c r="A361" s="92"/>
      <c r="B361" s="92"/>
      <c r="C361" s="92"/>
    </row>
    <row r="362" spans="1:3" ht="19.5" customHeight="1">
      <c r="A362" s="92"/>
      <c r="B362" s="92"/>
      <c r="C362" s="92"/>
    </row>
    <row r="363" spans="1:3" ht="19.5" customHeight="1">
      <c r="A363" s="92"/>
      <c r="B363" s="92"/>
      <c r="C363" s="92"/>
    </row>
    <row r="364" spans="1:3" ht="19.5" customHeight="1">
      <c r="A364" s="92"/>
      <c r="B364" s="92"/>
      <c r="C364" s="92"/>
    </row>
    <row r="365" spans="1:3" ht="19.5" customHeight="1">
      <c r="A365" s="92"/>
      <c r="B365" s="92"/>
      <c r="C365" s="92"/>
    </row>
    <row r="366" spans="1:3" ht="19.5" customHeight="1">
      <c r="A366" s="92"/>
      <c r="B366" s="92"/>
      <c r="C366" s="92"/>
    </row>
    <row r="367" spans="1:3" ht="19.5" customHeight="1">
      <c r="A367" s="92"/>
      <c r="B367" s="92"/>
      <c r="C367" s="92"/>
    </row>
    <row r="368" spans="1:3" ht="19.5" customHeight="1">
      <c r="A368" s="92"/>
      <c r="B368" s="92"/>
      <c r="C368" s="92"/>
    </row>
    <row r="369" spans="1:3" ht="19.5" customHeight="1">
      <c r="A369" s="92"/>
      <c r="B369" s="92"/>
      <c r="C369" s="92"/>
    </row>
    <row r="370" spans="1:3" ht="19.5" customHeight="1">
      <c r="A370" s="92"/>
      <c r="B370" s="92"/>
      <c r="C370" s="92"/>
    </row>
    <row r="371" spans="1:3" ht="19.5" customHeight="1">
      <c r="A371" s="92"/>
      <c r="B371" s="92"/>
      <c r="C371" s="92"/>
    </row>
    <row r="372" spans="1:3" ht="19.5" customHeight="1">
      <c r="A372" s="92"/>
      <c r="B372" s="92"/>
      <c r="C372" s="92"/>
    </row>
    <row r="373" spans="1:3" ht="19.5" customHeight="1">
      <c r="A373" s="92"/>
      <c r="B373" s="92"/>
      <c r="C373" s="92"/>
    </row>
    <row r="374" spans="1:3" ht="19.5" customHeight="1">
      <c r="A374" s="92"/>
      <c r="B374" s="92"/>
      <c r="C374" s="92"/>
    </row>
    <row r="375" spans="1:3" ht="19.5" customHeight="1">
      <c r="A375" s="92"/>
      <c r="B375" s="92"/>
      <c r="C375" s="92"/>
    </row>
    <row r="376" spans="1:3" ht="19.5" customHeight="1">
      <c r="A376" s="92"/>
      <c r="B376" s="92"/>
      <c r="C376" s="92"/>
    </row>
    <row r="377" spans="1:3" ht="19.5" customHeight="1">
      <c r="A377" s="92"/>
      <c r="B377" s="92"/>
      <c r="C377" s="92"/>
    </row>
    <row r="378" spans="1:3" ht="19.5" customHeight="1">
      <c r="A378" s="92"/>
      <c r="B378" s="92"/>
      <c r="C378" s="92"/>
    </row>
    <row r="379" spans="1:3" ht="19.5" customHeight="1">
      <c r="A379" s="92"/>
      <c r="B379" s="92"/>
      <c r="C379" s="92"/>
    </row>
    <row r="380" spans="1:3" ht="19.5" customHeight="1">
      <c r="A380" s="92"/>
      <c r="B380" s="92"/>
      <c r="C380" s="92"/>
    </row>
    <row r="381" spans="1:3" ht="19.5" customHeight="1">
      <c r="A381" s="92"/>
      <c r="B381" s="92"/>
      <c r="C381" s="92"/>
    </row>
    <row r="382" spans="1:3" ht="19.5" customHeight="1">
      <c r="A382" s="92"/>
      <c r="B382" s="92"/>
      <c r="C382" s="92"/>
    </row>
    <row r="383" spans="1:3" ht="19.5" customHeight="1">
      <c r="A383" s="92"/>
      <c r="B383" s="92"/>
      <c r="C383" s="92"/>
    </row>
    <row r="384" spans="1:3" ht="19.5" customHeight="1">
      <c r="A384" s="92"/>
      <c r="B384" s="92"/>
      <c r="C384" s="92"/>
    </row>
    <row r="385" spans="1:3" ht="19.5" customHeight="1">
      <c r="A385" s="92"/>
      <c r="B385" s="92"/>
      <c r="C385" s="92"/>
    </row>
    <row r="386" spans="1:3" ht="19.5" customHeight="1">
      <c r="A386" s="92"/>
      <c r="B386" s="92"/>
      <c r="C386" s="92"/>
    </row>
    <row r="387" spans="1:3" ht="19.5" customHeight="1">
      <c r="A387" s="92"/>
      <c r="B387" s="92"/>
      <c r="C387" s="92"/>
    </row>
    <row r="388" spans="1:3" ht="19.5" customHeight="1">
      <c r="A388" s="92"/>
      <c r="B388" s="92"/>
      <c r="C388" s="92"/>
    </row>
    <row r="389" spans="1:3" ht="19.5" customHeight="1">
      <c r="A389" s="92"/>
      <c r="B389" s="92"/>
      <c r="C389" s="92"/>
    </row>
    <row r="390" spans="1:3" ht="19.5" customHeight="1">
      <c r="A390" s="92"/>
      <c r="B390" s="92"/>
      <c r="C390" s="92"/>
    </row>
    <row r="391" spans="1:3" ht="19.5" customHeight="1">
      <c r="A391" s="92"/>
      <c r="B391" s="92"/>
      <c r="C391" s="92"/>
    </row>
    <row r="392" spans="1:3" ht="19.5" customHeight="1">
      <c r="A392" s="92"/>
      <c r="B392" s="92"/>
      <c r="C392" s="92"/>
    </row>
    <row r="393" spans="1:3" ht="19.5" customHeight="1">
      <c r="A393" s="92"/>
      <c r="B393" s="92"/>
      <c r="C393" s="92"/>
    </row>
    <row r="394" spans="1:3" ht="19.5" customHeight="1">
      <c r="A394" s="92"/>
      <c r="B394" s="92"/>
      <c r="C394" s="92"/>
    </row>
    <row r="395" spans="1:3" ht="19.5" customHeight="1">
      <c r="A395" s="92"/>
      <c r="B395" s="92"/>
      <c r="C395" s="92"/>
    </row>
    <row r="396" spans="1:3" ht="19.5" customHeight="1">
      <c r="A396" s="92"/>
      <c r="B396" s="92"/>
      <c r="C396" s="92"/>
    </row>
    <row r="397" spans="1:3" ht="19.5" customHeight="1">
      <c r="A397" s="92"/>
      <c r="B397" s="92"/>
      <c r="C397" s="92"/>
    </row>
    <row r="398" spans="1:3" ht="19.5" customHeight="1">
      <c r="A398" s="92"/>
      <c r="B398" s="92"/>
      <c r="C398" s="92"/>
    </row>
    <row r="399" spans="1:3" ht="19.5" customHeight="1">
      <c r="A399" s="92"/>
      <c r="B399" s="92"/>
      <c r="C399" s="92"/>
    </row>
    <row r="400" spans="1:3" ht="19.5" customHeight="1">
      <c r="A400" s="92"/>
      <c r="B400" s="92"/>
      <c r="C400" s="92"/>
    </row>
    <row r="401" spans="1:3" ht="19.5" customHeight="1">
      <c r="A401" s="92"/>
      <c r="B401" s="92"/>
      <c r="C401" s="92"/>
    </row>
    <row r="402" spans="1:3" ht="19.5" customHeight="1">
      <c r="A402" s="92"/>
      <c r="B402" s="92"/>
      <c r="C402" s="92"/>
    </row>
    <row r="403" spans="1:3" ht="19.5" customHeight="1">
      <c r="A403" s="92"/>
      <c r="B403" s="92"/>
      <c r="C403" s="92"/>
    </row>
    <row r="404" spans="1:3" ht="19.5" customHeight="1">
      <c r="A404" s="92"/>
      <c r="B404" s="92"/>
      <c r="C404" s="92"/>
    </row>
    <row r="405" spans="1:3" ht="19.5" customHeight="1">
      <c r="A405" s="92"/>
      <c r="B405" s="92"/>
      <c r="C405" s="92"/>
    </row>
    <row r="406" spans="1:3" ht="19.5" customHeight="1">
      <c r="A406" s="92"/>
      <c r="B406" s="92"/>
      <c r="C406" s="92"/>
    </row>
    <row r="407" spans="1:3" ht="19.5" customHeight="1">
      <c r="A407" s="92"/>
      <c r="B407" s="92"/>
      <c r="C407" s="92"/>
    </row>
    <row r="408" spans="1:3" ht="19.5" customHeight="1">
      <c r="A408" s="92"/>
      <c r="B408" s="92"/>
      <c r="C408" s="92"/>
    </row>
    <row r="409" spans="1:3" ht="19.5" customHeight="1">
      <c r="A409" s="92"/>
      <c r="B409" s="92"/>
      <c r="C409" s="92"/>
    </row>
    <row r="410" spans="1:3" ht="19.5" customHeight="1">
      <c r="A410" s="92"/>
      <c r="B410" s="92"/>
      <c r="C410" s="92"/>
    </row>
    <row r="411" spans="1:3" ht="19.5" customHeight="1">
      <c r="A411" s="92"/>
      <c r="B411" s="92"/>
      <c r="C411" s="92"/>
    </row>
    <row r="412" spans="1:3" ht="19.5" customHeight="1">
      <c r="A412" s="92"/>
      <c r="B412" s="92"/>
      <c r="C412" s="92"/>
    </row>
    <row r="413" spans="1:3" ht="19.5" customHeight="1">
      <c r="A413" s="92"/>
      <c r="B413" s="92"/>
      <c r="C413" s="92"/>
    </row>
    <row r="414" spans="1:3" ht="19.5" customHeight="1">
      <c r="A414" s="92"/>
      <c r="B414" s="92"/>
      <c r="C414" s="92"/>
    </row>
    <row r="415" spans="1:3" ht="19.5" customHeight="1">
      <c r="A415" s="92"/>
      <c r="B415" s="92"/>
      <c r="C415" s="92"/>
    </row>
    <row r="416" spans="1:3" ht="19.5" customHeight="1">
      <c r="A416" s="92"/>
      <c r="B416" s="92"/>
      <c r="C416" s="92"/>
    </row>
    <row r="417" spans="1:3" ht="19.5" customHeight="1">
      <c r="A417" s="92"/>
      <c r="B417" s="92"/>
      <c r="C417" s="92"/>
    </row>
    <row r="418" spans="1:3" ht="19.5" customHeight="1">
      <c r="A418" s="92"/>
      <c r="B418" s="92"/>
      <c r="C418" s="92"/>
    </row>
    <row r="419" spans="1:3" ht="19.5" customHeight="1">
      <c r="A419" s="92"/>
      <c r="B419" s="92"/>
      <c r="C419" s="92"/>
    </row>
    <row r="420" spans="1:3" ht="19.5" customHeight="1">
      <c r="A420" s="92"/>
      <c r="B420" s="92"/>
      <c r="C420" s="92"/>
    </row>
    <row r="421" spans="1:3" ht="19.5" customHeight="1">
      <c r="A421" s="92"/>
      <c r="B421" s="92"/>
      <c r="C421" s="92"/>
    </row>
    <row r="422" spans="1:3" ht="19.5" customHeight="1">
      <c r="A422" s="92"/>
      <c r="B422" s="92"/>
      <c r="C422" s="92"/>
    </row>
    <row r="423" spans="1:3" ht="19.5" customHeight="1">
      <c r="A423" s="92"/>
      <c r="B423" s="92"/>
      <c r="C423" s="92"/>
    </row>
    <row r="424" spans="1:3" ht="19.5" customHeight="1">
      <c r="A424" s="92"/>
      <c r="B424" s="92"/>
      <c r="C424" s="92"/>
    </row>
    <row r="425" spans="1:3" ht="19.5" customHeight="1">
      <c r="A425" s="92"/>
      <c r="B425" s="92"/>
      <c r="C425" s="92"/>
    </row>
    <row r="426" spans="1:3" ht="19.5" customHeight="1">
      <c r="A426" s="92"/>
      <c r="B426" s="92"/>
      <c r="C426" s="92"/>
    </row>
    <row r="427" spans="1:3" ht="19.5" customHeight="1">
      <c r="A427" s="92"/>
      <c r="B427" s="92"/>
      <c r="C427" s="92"/>
    </row>
    <row r="428" spans="1:3" ht="19.5" customHeight="1">
      <c r="A428" s="92"/>
      <c r="B428" s="92"/>
      <c r="C428" s="92"/>
    </row>
    <row r="429" spans="1:3" ht="19.5" customHeight="1">
      <c r="A429" s="92"/>
      <c r="B429" s="92"/>
      <c r="C429" s="92"/>
    </row>
    <row r="430" spans="1:3" ht="19.5" customHeight="1">
      <c r="A430" s="92"/>
      <c r="B430" s="92"/>
      <c r="C430" s="92"/>
    </row>
    <row r="431" spans="1:3" ht="19.5" customHeight="1">
      <c r="A431" s="92"/>
      <c r="B431" s="92"/>
      <c r="C431" s="92"/>
    </row>
    <row r="432" spans="1:3" ht="19.5" customHeight="1">
      <c r="A432" s="92"/>
      <c r="B432" s="92"/>
      <c r="C432" s="92"/>
    </row>
    <row r="433" spans="1:3" ht="19.5" customHeight="1">
      <c r="A433" s="92"/>
      <c r="B433" s="92"/>
      <c r="C433" s="92"/>
    </row>
    <row r="434" spans="1:3" ht="19.5" customHeight="1">
      <c r="A434" s="92"/>
      <c r="B434" s="92"/>
      <c r="C434" s="92"/>
    </row>
    <row r="435" spans="1:3" ht="19.5" customHeight="1">
      <c r="A435" s="92"/>
      <c r="B435" s="92"/>
      <c r="C435" s="92"/>
    </row>
    <row r="436" spans="1:3" ht="19.5" customHeight="1">
      <c r="A436" s="92"/>
      <c r="B436" s="92"/>
      <c r="C436" s="92"/>
    </row>
    <row r="437" spans="1:3" ht="19.5" customHeight="1">
      <c r="A437" s="92"/>
      <c r="B437" s="92"/>
      <c r="C437" s="92"/>
    </row>
    <row r="438" spans="1:3" ht="19.5" customHeight="1">
      <c r="A438" s="92"/>
      <c r="B438" s="92"/>
      <c r="C438" s="92"/>
    </row>
    <row r="439" spans="1:3" ht="19.5" customHeight="1">
      <c r="A439" s="92"/>
      <c r="B439" s="92"/>
      <c r="C439" s="92"/>
    </row>
    <row r="440" spans="1:3" ht="19.5" customHeight="1">
      <c r="A440" s="92"/>
      <c r="B440" s="92"/>
      <c r="C440" s="92"/>
    </row>
    <row r="441" spans="1:3" ht="19.5" customHeight="1">
      <c r="A441" s="92"/>
      <c r="B441" s="92"/>
      <c r="C441" s="92"/>
    </row>
    <row r="442" spans="1:3" ht="19.5" customHeight="1">
      <c r="A442" s="92"/>
      <c r="B442" s="92"/>
      <c r="C442" s="92"/>
    </row>
    <row r="443" spans="1:3" ht="19.5" customHeight="1">
      <c r="A443" s="92"/>
      <c r="B443" s="92"/>
      <c r="C443" s="92"/>
    </row>
    <row r="444" spans="1:3" ht="19.5" customHeight="1">
      <c r="A444" s="92"/>
      <c r="B444" s="92"/>
      <c r="C444" s="92"/>
    </row>
    <row r="445" spans="1:3" ht="19.5" customHeight="1">
      <c r="A445" s="92"/>
      <c r="B445" s="92"/>
      <c r="C445" s="92"/>
    </row>
    <row r="446" spans="1:3" ht="19.5" customHeight="1">
      <c r="A446" s="92"/>
      <c r="B446" s="92"/>
      <c r="C446" s="92"/>
    </row>
    <row r="447" spans="1:3" ht="19.5" customHeight="1">
      <c r="A447" s="92"/>
      <c r="B447" s="92"/>
      <c r="C447" s="92"/>
    </row>
    <row r="448" spans="1:3" ht="19.5" customHeight="1">
      <c r="A448" s="92"/>
      <c r="B448" s="92"/>
      <c r="C448" s="92"/>
    </row>
    <row r="449" spans="1:3" ht="19.5" customHeight="1">
      <c r="A449" s="92"/>
      <c r="B449" s="92"/>
      <c r="C449" s="92"/>
    </row>
    <row r="450" spans="1:3" ht="19.5" customHeight="1">
      <c r="A450" s="92"/>
      <c r="B450" s="92"/>
      <c r="C450" s="92"/>
    </row>
    <row r="451" spans="1:3" ht="19.5" customHeight="1">
      <c r="A451" s="92"/>
      <c r="B451" s="92"/>
      <c r="C451" s="92"/>
    </row>
    <row r="452" spans="1:3" ht="19.5" customHeight="1">
      <c r="A452" s="92"/>
      <c r="B452" s="92"/>
      <c r="C452" s="92"/>
    </row>
    <row r="453" spans="1:3" ht="19.5" customHeight="1">
      <c r="A453" s="92"/>
      <c r="B453" s="92"/>
      <c r="C453" s="92"/>
    </row>
    <row r="454" spans="1:3" ht="19.5" customHeight="1">
      <c r="A454" s="92"/>
      <c r="B454" s="92"/>
      <c r="C454" s="92"/>
    </row>
    <row r="455" spans="1:3" ht="19.5" customHeight="1">
      <c r="A455" s="92"/>
      <c r="B455" s="92"/>
      <c r="C455" s="92"/>
    </row>
    <row r="456" spans="1:3" ht="19.5" customHeight="1">
      <c r="A456" s="92"/>
      <c r="B456" s="92"/>
      <c r="C456" s="92"/>
    </row>
    <row r="457" spans="1:3" ht="19.5" customHeight="1">
      <c r="A457" s="92"/>
      <c r="B457" s="92"/>
      <c r="C457" s="92"/>
    </row>
    <row r="458" spans="1:3" ht="19.5" customHeight="1">
      <c r="A458" s="92"/>
      <c r="B458" s="92"/>
      <c r="C458" s="92"/>
    </row>
    <row r="459" spans="1:3" ht="19.5" customHeight="1">
      <c r="A459" s="92"/>
      <c r="B459" s="92"/>
      <c r="C459" s="92"/>
    </row>
    <row r="460" spans="1:3" ht="19.5" customHeight="1">
      <c r="A460" s="92"/>
      <c r="B460" s="92"/>
      <c r="C460" s="92"/>
    </row>
    <row r="461" spans="1:3" ht="19.5" customHeight="1">
      <c r="A461" s="92"/>
      <c r="B461" s="92"/>
      <c r="C461" s="92"/>
    </row>
    <row r="462" spans="1:3" ht="19.5" customHeight="1">
      <c r="A462" s="92"/>
      <c r="B462" s="92"/>
      <c r="C462" s="92"/>
    </row>
    <row r="463" spans="1:3" ht="19.5" customHeight="1">
      <c r="A463" s="92"/>
      <c r="B463" s="92"/>
      <c r="C463" s="92"/>
    </row>
    <row r="464" spans="1:3" ht="19.5" customHeight="1">
      <c r="A464" s="92"/>
      <c r="B464" s="92"/>
      <c r="C464" s="92"/>
    </row>
    <row r="465" spans="1:3" ht="19.5" customHeight="1">
      <c r="A465" s="92"/>
      <c r="B465" s="92"/>
      <c r="C465" s="92"/>
    </row>
    <row r="466" spans="1:3" ht="19.5" customHeight="1">
      <c r="A466" s="92"/>
      <c r="B466" s="92"/>
      <c r="C466" s="92"/>
    </row>
    <row r="467" spans="1:3" ht="19.5" customHeight="1">
      <c r="A467" s="92"/>
      <c r="B467" s="92"/>
      <c r="C467" s="92"/>
    </row>
    <row r="468" spans="1:3" ht="19.5" customHeight="1">
      <c r="A468" s="92"/>
      <c r="B468" s="92"/>
      <c r="C468" s="92"/>
    </row>
    <row r="469" spans="1:3" ht="19.5" customHeight="1">
      <c r="A469" s="92"/>
      <c r="B469" s="92"/>
      <c r="C469" s="92"/>
    </row>
    <row r="470" spans="1:3" ht="19.5" customHeight="1">
      <c r="A470" s="92"/>
      <c r="B470" s="92"/>
      <c r="C470" s="92"/>
    </row>
    <row r="471" spans="1:3" ht="19.5" customHeight="1">
      <c r="A471" s="92"/>
      <c r="B471" s="92"/>
      <c r="C471" s="92"/>
    </row>
    <row r="472" spans="1:3" ht="19.5" customHeight="1">
      <c r="A472" s="92"/>
      <c r="B472" s="92"/>
      <c r="C472" s="92"/>
    </row>
    <row r="473" spans="1:3" ht="19.5" customHeight="1">
      <c r="A473" s="92"/>
      <c r="B473" s="92"/>
      <c r="C473" s="92"/>
    </row>
    <row r="474" spans="1:3" ht="19.5" customHeight="1">
      <c r="A474" s="92"/>
      <c r="B474" s="92"/>
      <c r="C474" s="92"/>
    </row>
    <row r="475" spans="1:3" ht="19.5" customHeight="1">
      <c r="A475" s="92"/>
      <c r="B475" s="92"/>
      <c r="C475" s="92"/>
    </row>
    <row r="476" spans="1:3" ht="19.5" customHeight="1">
      <c r="A476" s="92"/>
      <c r="B476" s="92"/>
      <c r="C476" s="92"/>
    </row>
    <row r="477" spans="1:3" ht="19.5" customHeight="1">
      <c r="A477" s="92"/>
      <c r="B477" s="92"/>
      <c r="C477" s="92"/>
    </row>
    <row r="478" spans="1:3" ht="19.5" customHeight="1">
      <c r="A478" s="92"/>
      <c r="B478" s="92"/>
      <c r="C478" s="92"/>
    </row>
    <row r="479" spans="1:3" ht="19.5" customHeight="1">
      <c r="A479" s="92"/>
      <c r="B479" s="92"/>
      <c r="C479" s="92"/>
    </row>
    <row r="480" spans="1:3" ht="19.5" customHeight="1">
      <c r="A480" s="92"/>
      <c r="B480" s="92"/>
      <c r="C480" s="92"/>
    </row>
    <row r="481" spans="1:3" ht="19.5" customHeight="1">
      <c r="A481" s="92"/>
      <c r="B481" s="92"/>
      <c r="C481" s="92"/>
    </row>
    <row r="482" spans="1:3" ht="19.5" customHeight="1">
      <c r="A482" s="92"/>
      <c r="B482" s="92"/>
      <c r="C482" s="92"/>
    </row>
    <row r="483" spans="1:3" ht="19.5" customHeight="1">
      <c r="A483" s="92"/>
      <c r="B483" s="92"/>
      <c r="C483" s="92"/>
    </row>
    <row r="484" spans="1:3" ht="19.5" customHeight="1">
      <c r="A484" s="92"/>
      <c r="B484" s="92"/>
      <c r="C484" s="92"/>
    </row>
    <row r="485" spans="1:3" ht="19.5" customHeight="1">
      <c r="A485" s="92"/>
      <c r="B485" s="92"/>
      <c r="C485" s="92"/>
    </row>
    <row r="486" spans="1:3" ht="19.5" customHeight="1">
      <c r="A486" s="92"/>
      <c r="B486" s="92"/>
      <c r="C486" s="92"/>
    </row>
    <row r="487" spans="1:3" ht="19.5" customHeight="1">
      <c r="A487" s="92"/>
      <c r="B487" s="92"/>
      <c r="C487" s="92"/>
    </row>
    <row r="488" spans="1:3" ht="19.5" customHeight="1">
      <c r="A488" s="92"/>
      <c r="B488" s="92"/>
      <c r="C488" s="92"/>
    </row>
    <row r="489" spans="1:3" ht="19.5" customHeight="1">
      <c r="A489" s="92"/>
      <c r="B489" s="92"/>
      <c r="C489" s="92"/>
    </row>
    <row r="490" spans="1:3" ht="19.5" customHeight="1">
      <c r="A490" s="92"/>
      <c r="B490" s="92"/>
      <c r="C490" s="92"/>
    </row>
    <row r="491" spans="1:3" ht="19.5" customHeight="1">
      <c r="A491" s="92"/>
      <c r="B491" s="92"/>
      <c r="C491" s="92"/>
    </row>
    <row r="492" spans="1:3" ht="19.5" customHeight="1">
      <c r="A492" s="92"/>
      <c r="B492" s="92"/>
      <c r="C492" s="92"/>
    </row>
    <row r="493" spans="1:3" ht="19.5" customHeight="1">
      <c r="A493" s="92"/>
      <c r="B493" s="92"/>
      <c r="C493" s="92"/>
    </row>
    <row r="494" spans="1:3" ht="19.5" customHeight="1">
      <c r="A494" s="92"/>
      <c r="B494" s="92"/>
      <c r="C494" s="92"/>
    </row>
    <row r="495" spans="1:3" ht="19.5" customHeight="1">
      <c r="A495" s="92"/>
      <c r="B495" s="92"/>
      <c r="C495" s="92"/>
    </row>
    <row r="496" spans="1:3" ht="19.5" customHeight="1">
      <c r="A496" s="92"/>
      <c r="B496" s="92"/>
      <c r="C496" s="92"/>
    </row>
    <row r="497" spans="1:3" ht="19.5" customHeight="1">
      <c r="A497" s="92"/>
      <c r="B497" s="92"/>
      <c r="C497" s="92"/>
    </row>
    <row r="498" spans="1:3" ht="19.5" customHeight="1">
      <c r="A498" s="92"/>
      <c r="B498" s="92"/>
      <c r="C498" s="92"/>
    </row>
    <row r="499" spans="1:3" ht="19.5" customHeight="1">
      <c r="A499" s="92"/>
      <c r="B499" s="92"/>
      <c r="C499" s="92"/>
    </row>
    <row r="500" spans="1:3" ht="19.5" customHeight="1">
      <c r="A500" s="92"/>
      <c r="B500" s="92"/>
      <c r="C500" s="92"/>
    </row>
    <row r="501" spans="1:3" ht="19.5" customHeight="1">
      <c r="A501" s="92"/>
      <c r="B501" s="92"/>
      <c r="C501" s="92"/>
    </row>
    <row r="502" spans="1:3" ht="19.5" customHeight="1">
      <c r="A502" s="92"/>
      <c r="B502" s="92"/>
      <c r="C502" s="92"/>
    </row>
    <row r="503" spans="1:3" ht="19.5" customHeight="1">
      <c r="A503" s="92"/>
      <c r="B503" s="92"/>
      <c r="C503" s="92"/>
    </row>
    <row r="504" spans="1:3" ht="19.5" customHeight="1">
      <c r="A504" s="92"/>
      <c r="B504" s="92"/>
      <c r="C504" s="92"/>
    </row>
    <row r="505" spans="1:3" ht="19.5" customHeight="1">
      <c r="A505" s="92"/>
      <c r="B505" s="92"/>
      <c r="C505" s="92"/>
    </row>
    <row r="506" spans="1:3" ht="19.5" customHeight="1">
      <c r="A506" s="92"/>
      <c r="B506" s="92"/>
      <c r="C506" s="92"/>
    </row>
    <row r="507" spans="1:3" ht="19.5" customHeight="1">
      <c r="A507" s="92"/>
      <c r="B507" s="92"/>
      <c r="C507" s="92"/>
    </row>
    <row r="508" spans="1:3" ht="19.5" customHeight="1">
      <c r="A508" s="92"/>
      <c r="B508" s="92"/>
      <c r="C508" s="92"/>
    </row>
    <row r="509" spans="1:3" ht="19.5" customHeight="1">
      <c r="A509" s="92"/>
      <c r="B509" s="92"/>
      <c r="C509" s="92"/>
    </row>
    <row r="510" spans="1:3" ht="19.5" customHeight="1">
      <c r="A510" s="92"/>
      <c r="B510" s="92"/>
      <c r="C510" s="92"/>
    </row>
    <row r="511" spans="1:3" ht="19.5" customHeight="1">
      <c r="A511" s="92"/>
      <c r="B511" s="92"/>
      <c r="C511" s="92"/>
    </row>
    <row r="512" spans="1:3" ht="19.5" customHeight="1">
      <c r="A512" s="92"/>
      <c r="B512" s="92"/>
      <c r="C512" s="92"/>
    </row>
    <row r="513" spans="1:3" ht="19.5" customHeight="1">
      <c r="A513" s="92"/>
      <c r="B513" s="92"/>
      <c r="C513" s="92"/>
    </row>
    <row r="514" spans="1:3" ht="19.5" customHeight="1">
      <c r="A514" s="92"/>
      <c r="B514" s="92"/>
      <c r="C514" s="92"/>
    </row>
    <row r="515" spans="1:3" ht="19.5" customHeight="1">
      <c r="A515" s="92"/>
      <c r="B515" s="92"/>
      <c r="C515" s="92"/>
    </row>
    <row r="516" spans="1:3" ht="19.5" customHeight="1">
      <c r="A516" s="92"/>
      <c r="B516" s="92"/>
      <c r="C516" s="92"/>
    </row>
    <row r="517" spans="1:3" ht="19.5" customHeight="1">
      <c r="A517" s="92"/>
      <c r="B517" s="92"/>
      <c r="C517" s="92"/>
    </row>
    <row r="518" spans="1:3" ht="19.5" customHeight="1">
      <c r="A518" s="92"/>
      <c r="B518" s="92"/>
      <c r="C518" s="92"/>
    </row>
    <row r="519" spans="1:3" ht="19.5" customHeight="1">
      <c r="A519" s="92"/>
      <c r="B519" s="92"/>
      <c r="C519" s="92"/>
    </row>
    <row r="520" spans="1:3" ht="19.5" customHeight="1">
      <c r="A520" s="92"/>
      <c r="B520" s="92"/>
      <c r="C520" s="92"/>
    </row>
    <row r="521" spans="1:3" ht="19.5" customHeight="1">
      <c r="A521" s="92"/>
      <c r="B521" s="92"/>
      <c r="C521" s="92"/>
    </row>
    <row r="522" spans="1:3" ht="19.5" customHeight="1">
      <c r="A522" s="92"/>
      <c r="B522" s="92"/>
      <c r="C522" s="92"/>
    </row>
    <row r="523" spans="1:3" ht="19.5" customHeight="1">
      <c r="A523" s="92"/>
      <c r="B523" s="92"/>
      <c r="C523" s="92"/>
    </row>
    <row r="524" spans="1:3" ht="19.5" customHeight="1">
      <c r="A524" s="92"/>
      <c r="B524" s="92"/>
      <c r="C524" s="92"/>
    </row>
    <row r="525" spans="1:3" ht="19.5" customHeight="1">
      <c r="A525" s="92"/>
      <c r="B525" s="92"/>
      <c r="C525" s="92"/>
    </row>
    <row r="526" spans="1:3" ht="19.5" customHeight="1">
      <c r="A526" s="92"/>
      <c r="B526" s="92"/>
      <c r="C526" s="92"/>
    </row>
    <row r="527" spans="1:3" ht="19.5" customHeight="1">
      <c r="A527" s="92"/>
      <c r="B527" s="92"/>
      <c r="C527" s="92"/>
    </row>
    <row r="528" spans="1:3" ht="19.5" customHeight="1">
      <c r="A528" s="92"/>
      <c r="B528" s="92"/>
      <c r="C528" s="92"/>
    </row>
    <row r="529" spans="1:3" ht="19.5" customHeight="1">
      <c r="A529" s="92"/>
      <c r="B529" s="92"/>
      <c r="C529" s="92"/>
    </row>
    <row r="530" spans="1:3" ht="19.5" customHeight="1">
      <c r="A530" s="92"/>
      <c r="B530" s="92"/>
      <c r="C530" s="92"/>
    </row>
    <row r="531" spans="1:3" ht="19.5" customHeight="1">
      <c r="A531" s="92"/>
      <c r="B531" s="92"/>
      <c r="C531" s="92"/>
    </row>
    <row r="532" spans="1:3" ht="19.5" customHeight="1">
      <c r="A532" s="92"/>
      <c r="B532" s="92"/>
      <c r="C532" s="92"/>
    </row>
    <row r="533" spans="1:3" ht="19.5" customHeight="1">
      <c r="A533" s="92"/>
      <c r="B533" s="92"/>
      <c r="C533" s="92"/>
    </row>
    <row r="534" spans="1:3" ht="19.5" customHeight="1">
      <c r="A534" s="92"/>
      <c r="B534" s="92"/>
      <c r="C534" s="92"/>
    </row>
    <row r="535" spans="1:3" ht="19.5" customHeight="1">
      <c r="A535" s="92"/>
      <c r="B535" s="92"/>
      <c r="C535" s="92"/>
    </row>
    <row r="536" spans="1:3" ht="19.5" customHeight="1">
      <c r="A536" s="92"/>
      <c r="B536" s="92"/>
      <c r="C536" s="92"/>
    </row>
    <row r="537" spans="1:3" ht="19.5" customHeight="1">
      <c r="A537" s="92"/>
      <c r="B537" s="92"/>
      <c r="C537" s="92"/>
    </row>
    <row r="538" spans="1:3" ht="19.5" customHeight="1">
      <c r="A538" s="92"/>
      <c r="B538" s="92"/>
      <c r="C538" s="92"/>
    </row>
    <row r="539" spans="1:3" ht="19.5" customHeight="1">
      <c r="A539" s="92"/>
      <c r="B539" s="92"/>
      <c r="C539" s="92"/>
    </row>
    <row r="540" spans="1:3" ht="19.5" customHeight="1">
      <c r="A540" s="92"/>
      <c r="B540" s="92"/>
      <c r="C540" s="92"/>
    </row>
    <row r="541" spans="1:3" ht="19.5" customHeight="1">
      <c r="A541" s="92"/>
      <c r="B541" s="92"/>
      <c r="C541" s="92"/>
    </row>
    <row r="542" spans="1:3" ht="19.5" customHeight="1">
      <c r="A542" s="92"/>
      <c r="B542" s="92"/>
      <c r="C542" s="92"/>
    </row>
    <row r="543" spans="1:3" ht="19.5" customHeight="1">
      <c r="A543" s="92"/>
      <c r="B543" s="92"/>
      <c r="C543" s="92"/>
    </row>
    <row r="544" spans="1:3" ht="19.5" customHeight="1">
      <c r="A544" s="92"/>
      <c r="B544" s="92"/>
      <c r="C544" s="92"/>
    </row>
    <row r="545" spans="1:3" ht="19.5" customHeight="1">
      <c r="A545" s="92"/>
      <c r="B545" s="92"/>
      <c r="C545" s="92"/>
    </row>
    <row r="546" spans="1:3" ht="19.5" customHeight="1">
      <c r="A546" s="92"/>
      <c r="B546" s="92"/>
      <c r="C546" s="92"/>
    </row>
    <row r="547" spans="1:3" ht="19.5" customHeight="1">
      <c r="A547" s="92"/>
      <c r="B547" s="92"/>
      <c r="C547" s="92"/>
    </row>
    <row r="548" spans="1:3" ht="19.5" customHeight="1">
      <c r="A548" s="92"/>
      <c r="B548" s="92"/>
      <c r="C548" s="92"/>
    </row>
    <row r="549" spans="1:3" ht="19.5" customHeight="1">
      <c r="A549" s="92"/>
      <c r="B549" s="92"/>
      <c r="C549" s="92"/>
    </row>
    <row r="550" spans="1:3" ht="19.5" customHeight="1">
      <c r="A550" s="92"/>
      <c r="B550" s="92"/>
      <c r="C550" s="92"/>
    </row>
    <row r="551" spans="1:3" ht="19.5" customHeight="1">
      <c r="A551" s="92"/>
      <c r="B551" s="92"/>
      <c r="C551" s="92"/>
    </row>
    <row r="552" spans="1:3" ht="19.5" customHeight="1">
      <c r="A552" s="92"/>
      <c r="B552" s="92"/>
      <c r="C552" s="92"/>
    </row>
    <row r="553" spans="1:3" ht="19.5" customHeight="1">
      <c r="A553" s="92"/>
      <c r="B553" s="92"/>
      <c r="C553" s="92"/>
    </row>
    <row r="554" spans="1:3" ht="19.5" customHeight="1">
      <c r="A554" s="92"/>
      <c r="B554" s="92"/>
      <c r="C554" s="92"/>
    </row>
    <row r="555" spans="1:3" ht="19.5" customHeight="1">
      <c r="A555" s="92"/>
      <c r="B555" s="92"/>
      <c r="C555" s="92"/>
    </row>
    <row r="556" spans="1:3" ht="19.5" customHeight="1">
      <c r="A556" s="92"/>
      <c r="B556" s="92"/>
      <c r="C556" s="92"/>
    </row>
    <row r="557" spans="1:3" ht="19.5" customHeight="1">
      <c r="A557" s="92"/>
      <c r="B557" s="92"/>
      <c r="C557" s="92"/>
    </row>
    <row r="558" spans="1:3" ht="19.5" customHeight="1">
      <c r="A558" s="92"/>
      <c r="B558" s="92"/>
      <c r="C558" s="92"/>
    </row>
    <row r="559" spans="1:3" ht="19.5" customHeight="1">
      <c r="A559" s="92"/>
      <c r="B559" s="92"/>
      <c r="C559" s="92"/>
    </row>
    <row r="560" spans="1:3" ht="19.5" customHeight="1">
      <c r="A560" s="92"/>
      <c r="B560" s="92"/>
      <c r="C560" s="92"/>
    </row>
    <row r="561" spans="1:3" ht="19.5" customHeight="1">
      <c r="A561" s="92"/>
      <c r="B561" s="92"/>
      <c r="C561" s="92"/>
    </row>
    <row r="562" spans="1:3" ht="19.5" customHeight="1">
      <c r="A562" s="92"/>
      <c r="B562" s="92"/>
      <c r="C562" s="92"/>
    </row>
    <row r="563" spans="1:3" ht="19.5" customHeight="1">
      <c r="A563" s="92"/>
      <c r="B563" s="92"/>
      <c r="C563" s="92"/>
    </row>
    <row r="564" spans="1:3" ht="19.5" customHeight="1">
      <c r="A564" s="92"/>
      <c r="B564" s="92"/>
      <c r="C564" s="92"/>
    </row>
    <row r="565" spans="1:3" ht="19.5" customHeight="1">
      <c r="A565" s="92"/>
      <c r="B565" s="92"/>
      <c r="C565" s="92"/>
    </row>
    <row r="566" spans="1:3" ht="19.5" customHeight="1">
      <c r="A566" s="92"/>
      <c r="B566" s="92"/>
      <c r="C566" s="92"/>
    </row>
    <row r="567" spans="1:3" ht="19.5" customHeight="1">
      <c r="A567" s="92"/>
      <c r="B567" s="92"/>
      <c r="C567" s="92"/>
    </row>
    <row r="568" spans="1:3" ht="19.5" customHeight="1">
      <c r="A568" s="92"/>
      <c r="B568" s="92"/>
      <c r="C568" s="92"/>
    </row>
    <row r="569" spans="1:3" ht="19.5" customHeight="1">
      <c r="A569" s="92"/>
      <c r="B569" s="92"/>
      <c r="C569" s="92"/>
    </row>
    <row r="570" spans="1:3" ht="19.5" customHeight="1">
      <c r="A570" s="92"/>
      <c r="B570" s="92"/>
      <c r="C570" s="92"/>
    </row>
    <row r="571" spans="1:3" ht="19.5" customHeight="1">
      <c r="A571" s="92"/>
      <c r="B571" s="92"/>
      <c r="C571" s="92"/>
    </row>
    <row r="572" spans="1:3" ht="19.5" customHeight="1">
      <c r="A572" s="92"/>
      <c r="B572" s="92"/>
      <c r="C572" s="92"/>
    </row>
    <row r="573" spans="1:3" ht="19.5" customHeight="1">
      <c r="A573" s="92"/>
      <c r="B573" s="92"/>
      <c r="C573" s="92"/>
    </row>
    <row r="574" spans="1:3" ht="19.5" customHeight="1">
      <c r="A574" s="92"/>
      <c r="B574" s="92"/>
      <c r="C574" s="92"/>
    </row>
    <row r="575" spans="1:3" ht="19.5" customHeight="1">
      <c r="A575" s="92"/>
      <c r="B575" s="92"/>
      <c r="C575" s="92"/>
    </row>
    <row r="576" spans="1:3" ht="19.5" customHeight="1">
      <c r="A576" s="92"/>
      <c r="B576" s="92"/>
      <c r="C576" s="92"/>
    </row>
    <row r="577" spans="1:3" ht="19.5" customHeight="1">
      <c r="A577" s="92"/>
      <c r="B577" s="92"/>
      <c r="C577" s="92"/>
    </row>
    <row r="578" spans="1:3" ht="19.5" customHeight="1">
      <c r="A578" s="92"/>
      <c r="B578" s="92"/>
      <c r="C578" s="92"/>
    </row>
    <row r="579" spans="1:3" ht="19.5" customHeight="1">
      <c r="A579" s="92"/>
      <c r="B579" s="92"/>
      <c r="C579" s="92"/>
    </row>
    <row r="580" spans="1:3" ht="19.5" customHeight="1">
      <c r="A580" s="92"/>
      <c r="B580" s="92"/>
      <c r="C580" s="92"/>
    </row>
    <row r="581" spans="1:3" ht="19.5" customHeight="1">
      <c r="A581" s="92"/>
      <c r="B581" s="92"/>
      <c r="C581" s="92"/>
    </row>
    <row r="582" spans="1:3" ht="19.5" customHeight="1">
      <c r="A582" s="92"/>
      <c r="B582" s="92"/>
      <c r="C582" s="92"/>
    </row>
    <row r="583" spans="1:3" ht="19.5" customHeight="1">
      <c r="A583" s="92"/>
      <c r="B583" s="92"/>
      <c r="C583" s="92"/>
    </row>
    <row r="584" spans="1:3" ht="19.5" customHeight="1">
      <c r="A584" s="92"/>
      <c r="B584" s="92"/>
      <c r="C584" s="92"/>
    </row>
    <row r="585" spans="1:3" ht="19.5" customHeight="1">
      <c r="A585" s="92"/>
      <c r="B585" s="92"/>
      <c r="C585" s="92"/>
    </row>
    <row r="586" spans="1:3" ht="19.5" customHeight="1">
      <c r="A586" s="92"/>
      <c r="B586" s="92"/>
      <c r="C586" s="92"/>
    </row>
    <row r="587" spans="1:3" ht="19.5" customHeight="1">
      <c r="A587" s="92"/>
      <c r="B587" s="92"/>
      <c r="C587" s="92"/>
    </row>
    <row r="588" spans="1:3" ht="19.5" customHeight="1">
      <c r="A588" s="92"/>
      <c r="B588" s="92"/>
      <c r="C588" s="92"/>
    </row>
    <row r="589" spans="1:3" ht="19.5" customHeight="1">
      <c r="A589" s="92"/>
      <c r="B589" s="92"/>
      <c r="C589" s="92"/>
    </row>
    <row r="590" spans="1:3" ht="19.5" customHeight="1">
      <c r="A590" s="92"/>
      <c r="B590" s="92"/>
      <c r="C590" s="92"/>
    </row>
    <row r="591" spans="1:3" ht="19.5" customHeight="1">
      <c r="A591" s="92"/>
      <c r="B591" s="92"/>
      <c r="C591" s="92"/>
    </row>
    <row r="592" spans="1:3" ht="19.5" customHeight="1">
      <c r="A592" s="92"/>
      <c r="B592" s="92"/>
      <c r="C592" s="92"/>
    </row>
    <row r="593" spans="1:3" ht="19.5" customHeight="1">
      <c r="A593" s="92"/>
      <c r="B593" s="92"/>
      <c r="C593" s="92"/>
    </row>
    <row r="594" spans="1:3" ht="19.5" customHeight="1">
      <c r="A594" s="92"/>
      <c r="B594" s="92"/>
      <c r="C594" s="92"/>
    </row>
    <row r="595" spans="1:3" ht="19.5" customHeight="1">
      <c r="A595" s="92"/>
      <c r="B595" s="92"/>
      <c r="C595" s="92"/>
    </row>
    <row r="596" spans="1:3" ht="19.5" customHeight="1">
      <c r="A596" s="92"/>
      <c r="B596" s="92"/>
      <c r="C596" s="92"/>
    </row>
    <row r="597" spans="1:3" ht="19.5" customHeight="1">
      <c r="A597" s="92"/>
      <c r="B597" s="92"/>
      <c r="C597" s="92"/>
    </row>
    <row r="598" spans="1:3" ht="19.5" customHeight="1">
      <c r="A598" s="92"/>
      <c r="B598" s="92"/>
      <c r="C598" s="92"/>
    </row>
    <row r="599" spans="1:3" ht="19.5" customHeight="1">
      <c r="A599" s="92"/>
      <c r="B599" s="92"/>
      <c r="C599" s="92"/>
    </row>
    <row r="600" spans="1:3" ht="19.5" customHeight="1">
      <c r="A600" s="92"/>
      <c r="B600" s="92"/>
      <c r="C600" s="92"/>
    </row>
    <row r="601" spans="1:3" ht="19.5" customHeight="1">
      <c r="A601" s="92"/>
      <c r="B601" s="92"/>
      <c r="C601" s="92"/>
    </row>
    <row r="602" spans="1:3" ht="19.5" customHeight="1">
      <c r="A602" s="92"/>
      <c r="B602" s="92"/>
      <c r="C602" s="92"/>
    </row>
    <row r="603" spans="1:3" ht="19.5" customHeight="1">
      <c r="A603" s="92"/>
      <c r="B603" s="92"/>
      <c r="C603" s="92"/>
    </row>
    <row r="604" spans="1:3" ht="19.5" customHeight="1">
      <c r="A604" s="92"/>
      <c r="B604" s="92"/>
      <c r="C604" s="92"/>
    </row>
    <row r="605" spans="1:3" ht="19.5" customHeight="1">
      <c r="A605" s="92"/>
      <c r="B605" s="92"/>
      <c r="C605" s="92"/>
    </row>
    <row r="606" spans="1:3" ht="19.5" customHeight="1">
      <c r="A606" s="92"/>
      <c r="B606" s="92"/>
      <c r="C606" s="92"/>
    </row>
    <row r="607" spans="1:3" ht="19.5" customHeight="1">
      <c r="A607" s="92"/>
      <c r="B607" s="92"/>
      <c r="C607" s="92"/>
    </row>
    <row r="608" spans="1:3" ht="19.5" customHeight="1">
      <c r="A608" s="92"/>
      <c r="B608" s="92"/>
      <c r="C608" s="92"/>
    </row>
    <row r="609" spans="1:3" ht="19.5" customHeight="1">
      <c r="A609" s="92"/>
      <c r="B609" s="92"/>
      <c r="C609" s="92"/>
    </row>
    <row r="610" spans="1:3" ht="19.5" customHeight="1">
      <c r="A610" s="92"/>
      <c r="B610" s="92"/>
      <c r="C610" s="92"/>
    </row>
    <row r="611" spans="1:3" ht="19.5" customHeight="1">
      <c r="A611" s="92"/>
      <c r="B611" s="92"/>
      <c r="C611" s="92"/>
    </row>
    <row r="612" spans="1:3" ht="19.5" customHeight="1">
      <c r="A612" s="92"/>
      <c r="B612" s="92"/>
      <c r="C612" s="92"/>
    </row>
    <row r="613" spans="1:3" ht="19.5" customHeight="1">
      <c r="A613" s="92"/>
      <c r="B613" s="92"/>
      <c r="C613" s="92"/>
    </row>
    <row r="614" spans="1:3" ht="19.5" customHeight="1">
      <c r="A614" s="92"/>
      <c r="B614" s="92"/>
      <c r="C614" s="92"/>
    </row>
    <row r="615" spans="1:3" ht="19.5" customHeight="1">
      <c r="A615" s="92"/>
      <c r="B615" s="92"/>
      <c r="C615" s="92"/>
    </row>
    <row r="616" spans="1:3" ht="19.5" customHeight="1">
      <c r="A616" s="92"/>
      <c r="B616" s="92"/>
      <c r="C616" s="92"/>
    </row>
    <row r="617" spans="1:3" ht="19.5" customHeight="1">
      <c r="A617" s="92"/>
      <c r="B617" s="92"/>
      <c r="C617" s="92"/>
    </row>
    <row r="618" spans="1:3" ht="19.5" customHeight="1">
      <c r="A618" s="92"/>
      <c r="B618" s="92"/>
      <c r="C618" s="92"/>
    </row>
    <row r="619" spans="1:3" ht="19.5" customHeight="1">
      <c r="A619" s="92"/>
      <c r="B619" s="92"/>
      <c r="C619" s="92"/>
    </row>
  </sheetData>
  <sheetProtection/>
  <mergeCells count="34">
    <mergeCell ref="AV37:AV38"/>
    <mergeCell ref="A39:C39"/>
    <mergeCell ref="B9:C9"/>
    <mergeCell ref="B43:C43"/>
    <mergeCell ref="A61:C61"/>
    <mergeCell ref="A1:M1"/>
    <mergeCell ref="B4:C4"/>
    <mergeCell ref="A8:C8"/>
    <mergeCell ref="A40:C40"/>
    <mergeCell ref="A41:I41"/>
    <mergeCell ref="A11:A37"/>
    <mergeCell ref="B10:C10"/>
    <mergeCell ref="B3:C3"/>
    <mergeCell ref="B75:C75"/>
    <mergeCell ref="A98:A99"/>
    <mergeCell ref="A101:C101"/>
    <mergeCell ref="B74:C74"/>
    <mergeCell ref="A5:A7"/>
    <mergeCell ref="B64:C64"/>
    <mergeCell ref="B65:C65"/>
    <mergeCell ref="B42:C42"/>
    <mergeCell ref="A52:A58"/>
    <mergeCell ref="A60:C60"/>
    <mergeCell ref="A73:J73"/>
    <mergeCell ref="A71:C71"/>
    <mergeCell ref="A79:A92"/>
    <mergeCell ref="A62:J62"/>
    <mergeCell ref="A46:C46"/>
    <mergeCell ref="A102:C102"/>
    <mergeCell ref="B97:C97"/>
    <mergeCell ref="B96:C96"/>
    <mergeCell ref="A100:C100"/>
    <mergeCell ref="A95:C95"/>
    <mergeCell ref="A72:C72"/>
  </mergeCells>
  <printOptions horizontalCentered="1"/>
  <pageMargins left="0.1968503937007874" right="0.15748031496062992" top="0.9448818897637796" bottom="0.4330708661417323" header="0.1968503937007874" footer="0.1968503937007874"/>
  <pageSetup horizontalDpi="300" verticalDpi="300" orientation="landscape" paperSize="9" scale="90" r:id="rId1"/>
  <headerFooter alignWithMargins="0">
    <oddHeader>&amp;C&amp;"Arial,غامق"&amp;12بيان النفقات الجارية لمديريات التربية والتعليم للعام 2023&amp;R
الفصل : 2501 وزارة التربية والتعليم
البرنامج :4410 النشاطات التربوية والاجتماعية والرياضية</oddHeader>
    <oddFooter>&amp;LForm# QF 27-56 rev.a</oddFooter>
  </headerFooter>
  <ignoredErrors>
    <ignoredError sqref="B34 B54:B55 B69 B89 B53 B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W51"/>
  <sheetViews>
    <sheetView rightToLeft="1" zoomScale="130" zoomScaleNormal="130" zoomScalePageLayoutView="0" workbookViewId="0" topLeftCell="B34">
      <selection activeCell="I5" sqref="I5"/>
    </sheetView>
  </sheetViews>
  <sheetFormatPr defaultColWidth="9.140625" defaultRowHeight="19.5" customHeight="1"/>
  <cols>
    <col min="1" max="1" width="3.7109375" style="124" customWidth="1"/>
    <col min="2" max="2" width="4.28125" style="103" customWidth="1"/>
    <col min="3" max="3" width="14.00390625" style="103" customWidth="1"/>
    <col min="4" max="4" width="4.140625" style="90" bestFit="1" customWidth="1"/>
    <col min="5" max="5" width="2.8515625" style="90" customWidth="1"/>
    <col min="6" max="7" width="4.140625" style="125" customWidth="1"/>
    <col min="8" max="8" width="2.57421875" style="90" customWidth="1"/>
    <col min="9" max="12" width="2.8515625" style="90" customWidth="1"/>
    <col min="13" max="13" width="3.00390625" style="90" customWidth="1"/>
    <col min="14" max="46" width="2.8515625" style="90" customWidth="1"/>
    <col min="47" max="47" width="4.57421875" style="90" customWidth="1"/>
    <col min="48" max="48" width="6.28125" style="90" customWidth="1"/>
    <col min="49" max="49" width="13.00390625" style="90" bestFit="1" customWidth="1"/>
    <col min="50" max="16384" width="9.140625" style="90" customWidth="1"/>
  </cols>
  <sheetData>
    <row r="1" spans="1:16" ht="17.25" customHeight="1">
      <c r="A1" s="197" t="s">
        <v>35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48" s="105" customFormat="1" ht="67.5" customHeight="1">
      <c r="A2" s="93" t="s">
        <v>44</v>
      </c>
      <c r="B2" s="93" t="s">
        <v>45</v>
      </c>
      <c r="C2" s="94" t="s">
        <v>46</v>
      </c>
      <c r="D2" s="93" t="s">
        <v>118</v>
      </c>
      <c r="E2" s="93" t="s">
        <v>174</v>
      </c>
      <c r="F2" s="93" t="s">
        <v>175</v>
      </c>
      <c r="G2" s="93" t="s">
        <v>176</v>
      </c>
      <c r="H2" s="93" t="s">
        <v>177</v>
      </c>
      <c r="I2" s="93" t="s">
        <v>178</v>
      </c>
      <c r="J2" s="93" t="s">
        <v>119</v>
      </c>
      <c r="K2" s="93" t="s">
        <v>120</v>
      </c>
      <c r="L2" s="93" t="s">
        <v>271</v>
      </c>
      <c r="M2" s="93" t="s">
        <v>122</v>
      </c>
      <c r="N2" s="93" t="s">
        <v>123</v>
      </c>
      <c r="O2" s="93" t="s">
        <v>124</v>
      </c>
      <c r="P2" s="93" t="s">
        <v>125</v>
      </c>
      <c r="Q2" s="93" t="s">
        <v>126</v>
      </c>
      <c r="R2" s="93" t="s">
        <v>179</v>
      </c>
      <c r="S2" s="93" t="s">
        <v>180</v>
      </c>
      <c r="T2" s="93" t="s">
        <v>181</v>
      </c>
      <c r="U2" s="93" t="s">
        <v>182</v>
      </c>
      <c r="V2" s="93" t="s">
        <v>183</v>
      </c>
      <c r="W2" s="93" t="s">
        <v>184</v>
      </c>
      <c r="X2" s="93" t="s">
        <v>185</v>
      </c>
      <c r="Y2" s="93" t="s">
        <v>127</v>
      </c>
      <c r="Z2" s="93" t="s">
        <v>128</v>
      </c>
      <c r="AA2" s="93" t="s">
        <v>129</v>
      </c>
      <c r="AB2" s="93" t="s">
        <v>130</v>
      </c>
      <c r="AC2" s="93" t="s">
        <v>131</v>
      </c>
      <c r="AD2" s="93" t="s">
        <v>132</v>
      </c>
      <c r="AE2" s="93" t="s">
        <v>133</v>
      </c>
      <c r="AF2" s="93" t="s">
        <v>134</v>
      </c>
      <c r="AG2" s="93" t="s">
        <v>135</v>
      </c>
      <c r="AH2" s="93" t="s">
        <v>136</v>
      </c>
      <c r="AI2" s="93" t="s">
        <v>137</v>
      </c>
      <c r="AJ2" s="93" t="s">
        <v>138</v>
      </c>
      <c r="AK2" s="93" t="s">
        <v>139</v>
      </c>
      <c r="AL2" s="93" t="s">
        <v>140</v>
      </c>
      <c r="AM2" s="93" t="s">
        <v>141</v>
      </c>
      <c r="AN2" s="93" t="s">
        <v>142</v>
      </c>
      <c r="AO2" s="93" t="s">
        <v>143</v>
      </c>
      <c r="AP2" s="93" t="s">
        <v>144</v>
      </c>
      <c r="AQ2" s="93" t="s">
        <v>145</v>
      </c>
      <c r="AR2" s="93" t="s">
        <v>146</v>
      </c>
      <c r="AS2" s="93" t="s">
        <v>147</v>
      </c>
      <c r="AT2" s="93" t="s">
        <v>148</v>
      </c>
      <c r="AU2" s="93" t="s">
        <v>63</v>
      </c>
      <c r="AV2" s="93" t="s">
        <v>149</v>
      </c>
    </row>
    <row r="3" spans="1:48" ht="12">
      <c r="A3" s="106">
        <v>21</v>
      </c>
      <c r="B3" s="107"/>
      <c r="C3" s="108" t="s">
        <v>47</v>
      </c>
      <c r="D3" s="109"/>
      <c r="E3" s="109"/>
      <c r="F3" s="110"/>
      <c r="G3" s="11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</row>
    <row r="4" spans="1:48" s="91" customFormat="1" ht="24">
      <c r="A4" s="111">
        <v>2111</v>
      </c>
      <c r="B4" s="107"/>
      <c r="C4" s="112" t="s">
        <v>48</v>
      </c>
      <c r="D4" s="312"/>
      <c r="E4" s="312"/>
      <c r="F4" s="313"/>
      <c r="G4" s="313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</row>
    <row r="5" spans="1:48" s="91" customFormat="1" ht="59.25" customHeight="1">
      <c r="A5" s="198"/>
      <c r="B5" s="261">
        <v>102</v>
      </c>
      <c r="C5" s="104" t="s">
        <v>50</v>
      </c>
      <c r="D5" s="121">
        <v>0</v>
      </c>
      <c r="E5" s="121">
        <v>41000</v>
      </c>
      <c r="F5" s="314">
        <v>25000</v>
      </c>
      <c r="G5" s="314">
        <v>25000</v>
      </c>
      <c r="H5" s="314">
        <v>19000</v>
      </c>
      <c r="I5" s="314">
        <v>19000</v>
      </c>
      <c r="J5" s="314">
        <v>19000</v>
      </c>
      <c r="K5" s="314">
        <v>19000</v>
      </c>
      <c r="L5" s="314">
        <v>19000</v>
      </c>
      <c r="M5" s="121">
        <v>81000</v>
      </c>
      <c r="N5" s="121">
        <v>60000</v>
      </c>
      <c r="O5" s="121">
        <v>56000</v>
      </c>
      <c r="P5" s="121">
        <v>21000</v>
      </c>
      <c r="Q5" s="121">
        <v>45000</v>
      </c>
      <c r="R5" s="121">
        <v>16500</v>
      </c>
      <c r="S5" s="121">
        <v>15500</v>
      </c>
      <c r="T5" s="121">
        <v>15500</v>
      </c>
      <c r="U5" s="121">
        <v>14500</v>
      </c>
      <c r="V5" s="121">
        <v>15500</v>
      </c>
      <c r="W5" s="121">
        <v>15000</v>
      </c>
      <c r="X5" s="121">
        <v>12000</v>
      </c>
      <c r="Y5" s="121">
        <v>11500</v>
      </c>
      <c r="Z5" s="121">
        <v>11500</v>
      </c>
      <c r="AA5" s="121">
        <v>14500</v>
      </c>
      <c r="AB5" s="121">
        <v>14500</v>
      </c>
      <c r="AC5" s="121">
        <v>11500</v>
      </c>
      <c r="AD5" s="121">
        <v>11500</v>
      </c>
      <c r="AE5" s="121">
        <v>30500</v>
      </c>
      <c r="AF5" s="121">
        <v>25500</v>
      </c>
      <c r="AG5" s="121">
        <v>25000</v>
      </c>
      <c r="AH5" s="121">
        <v>42500</v>
      </c>
      <c r="AI5" s="121">
        <v>25000</v>
      </c>
      <c r="AJ5" s="121">
        <v>20000</v>
      </c>
      <c r="AK5" s="121">
        <v>17000</v>
      </c>
      <c r="AL5" s="121">
        <v>15000</v>
      </c>
      <c r="AM5" s="121">
        <v>13000</v>
      </c>
      <c r="AN5" s="121">
        <v>6000</v>
      </c>
      <c r="AO5" s="121">
        <v>6000</v>
      </c>
      <c r="AP5" s="121">
        <v>4000</v>
      </c>
      <c r="AQ5" s="121">
        <v>4000</v>
      </c>
      <c r="AR5" s="121">
        <v>9000</v>
      </c>
      <c r="AS5" s="121">
        <v>6000</v>
      </c>
      <c r="AT5" s="121">
        <v>20000</v>
      </c>
      <c r="AU5" s="121">
        <f aca="true" t="shared" si="0" ref="AU5:AU11">SUM(D5:AT5)</f>
        <v>897000</v>
      </c>
      <c r="AV5" s="116" t="s">
        <v>251</v>
      </c>
    </row>
    <row r="6" spans="1:48" s="91" customFormat="1" ht="63" customHeight="1">
      <c r="A6" s="198"/>
      <c r="B6" s="261">
        <v>105</v>
      </c>
      <c r="C6" s="104" t="s">
        <v>104</v>
      </c>
      <c r="D6" s="314">
        <v>75000</v>
      </c>
      <c r="E6" s="314">
        <v>12000</v>
      </c>
      <c r="F6" s="314">
        <v>10000</v>
      </c>
      <c r="G6" s="314">
        <v>10000</v>
      </c>
      <c r="H6" s="314">
        <v>10000</v>
      </c>
      <c r="I6" s="314">
        <v>10000</v>
      </c>
      <c r="J6" s="314">
        <v>10000</v>
      </c>
      <c r="K6" s="314">
        <v>9000</v>
      </c>
      <c r="L6" s="314">
        <v>9000</v>
      </c>
      <c r="M6" s="121">
        <v>60000</v>
      </c>
      <c r="N6" s="121">
        <v>35000</v>
      </c>
      <c r="O6" s="121">
        <v>35000</v>
      </c>
      <c r="P6" s="121">
        <v>25000</v>
      </c>
      <c r="Q6" s="121">
        <v>15000</v>
      </c>
      <c r="R6" s="121">
        <v>19000</v>
      </c>
      <c r="S6" s="121">
        <v>17000</v>
      </c>
      <c r="T6" s="121">
        <v>15000</v>
      </c>
      <c r="U6" s="121">
        <v>15000</v>
      </c>
      <c r="V6" s="121">
        <v>15000</v>
      </c>
      <c r="W6" s="121">
        <v>15000</v>
      </c>
      <c r="X6" s="121">
        <v>15000</v>
      </c>
      <c r="Y6" s="121">
        <v>15000</v>
      </c>
      <c r="Z6" s="121">
        <v>14000</v>
      </c>
      <c r="AA6" s="121">
        <v>11000</v>
      </c>
      <c r="AB6" s="121">
        <v>10000</v>
      </c>
      <c r="AC6" s="121">
        <v>9000</v>
      </c>
      <c r="AD6" s="121">
        <v>9000</v>
      </c>
      <c r="AE6" s="121">
        <v>24000</v>
      </c>
      <c r="AF6" s="121">
        <v>25000</v>
      </c>
      <c r="AG6" s="121">
        <v>16000</v>
      </c>
      <c r="AH6" s="121">
        <v>12000</v>
      </c>
      <c r="AI6" s="121">
        <v>8000</v>
      </c>
      <c r="AJ6" s="121">
        <v>6000</v>
      </c>
      <c r="AK6" s="121">
        <v>6000</v>
      </c>
      <c r="AL6" s="121">
        <v>4000</v>
      </c>
      <c r="AM6" s="121">
        <v>4000</v>
      </c>
      <c r="AN6" s="121">
        <v>3000</v>
      </c>
      <c r="AO6" s="121">
        <v>3000</v>
      </c>
      <c r="AP6" s="121">
        <v>2000</v>
      </c>
      <c r="AQ6" s="121">
        <v>2000</v>
      </c>
      <c r="AR6" s="121">
        <v>2000</v>
      </c>
      <c r="AS6" s="121">
        <v>1000</v>
      </c>
      <c r="AT6" s="121">
        <v>8000</v>
      </c>
      <c r="AU6" s="121">
        <f t="shared" si="0"/>
        <v>630000</v>
      </c>
      <c r="AV6" s="116" t="s">
        <v>251</v>
      </c>
    </row>
    <row r="7" spans="1:48" s="91" customFormat="1" ht="53.25" customHeight="1">
      <c r="A7" s="198"/>
      <c r="B7" s="261">
        <v>106</v>
      </c>
      <c r="C7" s="104" t="s">
        <v>86</v>
      </c>
      <c r="D7" s="121">
        <v>0</v>
      </c>
      <c r="E7" s="116">
        <v>550</v>
      </c>
      <c r="F7" s="116">
        <v>550</v>
      </c>
      <c r="G7" s="116">
        <v>550</v>
      </c>
      <c r="H7" s="116">
        <v>550</v>
      </c>
      <c r="I7" s="116">
        <v>550</v>
      </c>
      <c r="J7" s="116">
        <v>550</v>
      </c>
      <c r="K7" s="116">
        <v>550</v>
      </c>
      <c r="L7" s="116">
        <v>550</v>
      </c>
      <c r="M7" s="116">
        <v>550</v>
      </c>
      <c r="N7" s="116">
        <v>550</v>
      </c>
      <c r="O7" s="116">
        <v>450</v>
      </c>
      <c r="P7" s="116">
        <v>450</v>
      </c>
      <c r="Q7" s="116">
        <v>450</v>
      </c>
      <c r="R7" s="116">
        <v>450</v>
      </c>
      <c r="S7" s="116">
        <v>450</v>
      </c>
      <c r="T7" s="116">
        <v>550</v>
      </c>
      <c r="U7" s="116">
        <v>550</v>
      </c>
      <c r="V7" s="116">
        <v>550</v>
      </c>
      <c r="W7" s="116">
        <v>550</v>
      </c>
      <c r="X7" s="116">
        <v>550</v>
      </c>
      <c r="Y7" s="116">
        <v>400</v>
      </c>
      <c r="Z7" s="117">
        <v>900</v>
      </c>
      <c r="AA7" s="117">
        <v>900</v>
      </c>
      <c r="AB7" s="117">
        <v>900</v>
      </c>
      <c r="AC7" s="117">
        <v>900</v>
      </c>
      <c r="AD7" s="117">
        <v>1500</v>
      </c>
      <c r="AE7" s="117">
        <v>500</v>
      </c>
      <c r="AF7" s="117">
        <v>300</v>
      </c>
      <c r="AG7" s="117">
        <v>200</v>
      </c>
      <c r="AH7" s="315">
        <v>0</v>
      </c>
      <c r="AI7" s="315">
        <v>0</v>
      </c>
      <c r="AJ7" s="315">
        <v>0</v>
      </c>
      <c r="AK7" s="315">
        <v>0</v>
      </c>
      <c r="AL7" s="315">
        <v>0</v>
      </c>
      <c r="AM7" s="315">
        <v>0</v>
      </c>
      <c r="AN7" s="315">
        <v>0</v>
      </c>
      <c r="AO7" s="315">
        <v>0</v>
      </c>
      <c r="AP7" s="315">
        <v>0</v>
      </c>
      <c r="AQ7" s="315">
        <v>0</v>
      </c>
      <c r="AR7" s="315">
        <v>0</v>
      </c>
      <c r="AS7" s="315">
        <v>0</v>
      </c>
      <c r="AT7" s="315">
        <v>0</v>
      </c>
      <c r="AU7" s="116">
        <f t="shared" si="0"/>
        <v>17000</v>
      </c>
      <c r="AV7" s="116" t="s">
        <v>251</v>
      </c>
    </row>
    <row r="8" spans="1:49" s="91" customFormat="1" ht="66.75" customHeight="1">
      <c r="A8" s="198"/>
      <c r="B8" s="261">
        <v>111</v>
      </c>
      <c r="C8" s="104" t="s">
        <v>54</v>
      </c>
      <c r="D8" s="121">
        <v>258000</v>
      </c>
      <c r="E8" s="116">
        <v>20000</v>
      </c>
      <c r="F8" s="116">
        <v>16000</v>
      </c>
      <c r="G8" s="116">
        <v>20000</v>
      </c>
      <c r="H8" s="116">
        <v>30000</v>
      </c>
      <c r="I8" s="116">
        <v>30000</v>
      </c>
      <c r="J8" s="116">
        <v>30000</v>
      </c>
      <c r="K8" s="116">
        <v>30000</v>
      </c>
      <c r="L8" s="116">
        <v>30000</v>
      </c>
      <c r="M8" s="116">
        <v>30000</v>
      </c>
      <c r="N8" s="116">
        <v>30000</v>
      </c>
      <c r="O8" s="116">
        <v>15000</v>
      </c>
      <c r="P8" s="116">
        <v>60000</v>
      </c>
      <c r="Q8" s="116">
        <v>60000</v>
      </c>
      <c r="R8" s="116">
        <v>10000</v>
      </c>
      <c r="S8" s="116">
        <v>8000</v>
      </c>
      <c r="T8" s="116">
        <v>8000</v>
      </c>
      <c r="U8" s="116">
        <v>8000</v>
      </c>
      <c r="V8" s="116">
        <v>8000</v>
      </c>
      <c r="W8" s="116">
        <v>8000</v>
      </c>
      <c r="X8" s="116">
        <v>8000</v>
      </c>
      <c r="Y8" s="116">
        <v>8000</v>
      </c>
      <c r="Z8" s="116">
        <v>8000</v>
      </c>
      <c r="AA8" s="116">
        <v>15000</v>
      </c>
      <c r="AB8" s="116">
        <v>15000</v>
      </c>
      <c r="AC8" s="116">
        <v>15000</v>
      </c>
      <c r="AD8" s="116">
        <v>15000</v>
      </c>
      <c r="AE8" s="116">
        <v>20000</v>
      </c>
      <c r="AF8" s="116">
        <v>20000</v>
      </c>
      <c r="AG8" s="116">
        <v>20000</v>
      </c>
      <c r="AH8" s="116">
        <v>20000</v>
      </c>
      <c r="AI8" s="116">
        <v>20000</v>
      </c>
      <c r="AJ8" s="116">
        <v>20000</v>
      </c>
      <c r="AK8" s="116">
        <v>20000</v>
      </c>
      <c r="AL8" s="116">
        <v>20000</v>
      </c>
      <c r="AM8" s="116">
        <v>20000</v>
      </c>
      <c r="AN8" s="116">
        <v>20000</v>
      </c>
      <c r="AO8" s="116">
        <v>20000</v>
      </c>
      <c r="AP8" s="116">
        <v>20000</v>
      </c>
      <c r="AQ8" s="116">
        <v>20000</v>
      </c>
      <c r="AR8" s="116">
        <v>20000</v>
      </c>
      <c r="AS8" s="116">
        <v>20000</v>
      </c>
      <c r="AT8" s="116">
        <v>80000</v>
      </c>
      <c r="AU8" s="116">
        <f t="shared" si="0"/>
        <v>1173000</v>
      </c>
      <c r="AV8" s="116" t="s">
        <v>251</v>
      </c>
      <c r="AW8" s="316"/>
    </row>
    <row r="9" spans="1:48" s="91" customFormat="1" ht="51.75" customHeight="1">
      <c r="A9" s="198"/>
      <c r="B9" s="111">
        <v>116</v>
      </c>
      <c r="C9" s="113" t="s">
        <v>58</v>
      </c>
      <c r="D9" s="101">
        <f>D10+D11</f>
        <v>0</v>
      </c>
      <c r="E9" s="101">
        <f>E10+E11</f>
        <v>4000</v>
      </c>
      <c r="F9" s="101">
        <v>4000</v>
      </c>
      <c r="G9" s="101">
        <v>4000</v>
      </c>
      <c r="H9" s="101">
        <v>4000</v>
      </c>
      <c r="I9" s="101">
        <v>4000</v>
      </c>
      <c r="J9" s="101">
        <v>4000</v>
      </c>
      <c r="K9" s="101">
        <v>4000</v>
      </c>
      <c r="L9" s="101">
        <v>4000</v>
      </c>
      <c r="M9" s="101">
        <f>M10+M11</f>
        <v>9000</v>
      </c>
      <c r="N9" s="101">
        <f>N10+N11</f>
        <v>8000</v>
      </c>
      <c r="O9" s="101">
        <f>O10+O11</f>
        <v>8000</v>
      </c>
      <c r="P9" s="101">
        <f>P10+P11</f>
        <v>21000</v>
      </c>
      <c r="Q9" s="101">
        <f>Q10+Q11</f>
        <v>21000</v>
      </c>
      <c r="R9" s="101">
        <v>4000</v>
      </c>
      <c r="S9" s="101">
        <v>4000</v>
      </c>
      <c r="T9" s="101">
        <v>4000</v>
      </c>
      <c r="U9" s="101">
        <v>4000</v>
      </c>
      <c r="V9" s="101">
        <v>4000</v>
      </c>
      <c r="W9" s="101">
        <v>4000</v>
      </c>
      <c r="X9" s="101">
        <v>4000</v>
      </c>
      <c r="Y9" s="101">
        <v>4000</v>
      </c>
      <c r="Z9" s="101">
        <v>4000</v>
      </c>
      <c r="AA9" s="101">
        <f aca="true" t="shared" si="1" ref="AA9:AH9">AA10+AA11</f>
        <v>6000</v>
      </c>
      <c r="AB9" s="101">
        <f t="shared" si="1"/>
        <v>5000</v>
      </c>
      <c r="AC9" s="101">
        <f t="shared" si="1"/>
        <v>5000</v>
      </c>
      <c r="AD9" s="101">
        <f t="shared" si="1"/>
        <v>4000</v>
      </c>
      <c r="AE9" s="101">
        <f t="shared" si="1"/>
        <v>8000</v>
      </c>
      <c r="AF9" s="101">
        <f t="shared" si="1"/>
        <v>6000</v>
      </c>
      <c r="AG9" s="101">
        <f t="shared" si="1"/>
        <v>6000</v>
      </c>
      <c r="AH9" s="101">
        <f t="shared" si="1"/>
        <v>3000</v>
      </c>
      <c r="AI9" s="101">
        <v>3000</v>
      </c>
      <c r="AJ9" s="101">
        <v>3000</v>
      </c>
      <c r="AK9" s="101">
        <v>3000</v>
      </c>
      <c r="AL9" s="101">
        <v>3000</v>
      </c>
      <c r="AM9" s="101">
        <v>3000</v>
      </c>
      <c r="AN9" s="101">
        <v>3000</v>
      </c>
      <c r="AO9" s="101">
        <v>3000</v>
      </c>
      <c r="AP9" s="101">
        <f>AP10+AP11</f>
        <v>2000</v>
      </c>
      <c r="AQ9" s="101">
        <f>AQ10+AQ11</f>
        <v>2000</v>
      </c>
      <c r="AR9" s="101">
        <f>AR10+AR11</f>
        <v>2000</v>
      </c>
      <c r="AS9" s="101">
        <f>AS10+AS11</f>
        <v>2000</v>
      </c>
      <c r="AT9" s="101">
        <f>AT10+AT11</f>
        <v>8000</v>
      </c>
      <c r="AU9" s="101">
        <f t="shared" si="0"/>
        <v>215000</v>
      </c>
      <c r="AV9" s="116" t="s">
        <v>251</v>
      </c>
    </row>
    <row r="10" spans="1:48" s="91" customFormat="1" ht="86.25" customHeight="1">
      <c r="A10" s="198"/>
      <c r="B10" s="107">
        <v>1</v>
      </c>
      <c r="C10" s="113" t="s">
        <v>239</v>
      </c>
      <c r="D10" s="101">
        <v>0</v>
      </c>
      <c r="E10" s="101">
        <v>4000</v>
      </c>
      <c r="F10" s="101">
        <v>4000</v>
      </c>
      <c r="G10" s="101">
        <v>4000</v>
      </c>
      <c r="H10" s="101">
        <v>4000</v>
      </c>
      <c r="I10" s="101">
        <v>4000</v>
      </c>
      <c r="J10" s="101">
        <v>4000</v>
      </c>
      <c r="K10" s="101">
        <v>4000</v>
      </c>
      <c r="L10" s="101">
        <v>4000</v>
      </c>
      <c r="M10" s="101">
        <v>9000</v>
      </c>
      <c r="N10" s="101">
        <v>8000</v>
      </c>
      <c r="O10" s="101">
        <v>8000</v>
      </c>
      <c r="P10" s="101">
        <v>21000</v>
      </c>
      <c r="Q10" s="101">
        <v>21000</v>
      </c>
      <c r="R10" s="101">
        <v>4000</v>
      </c>
      <c r="S10" s="101">
        <v>4000</v>
      </c>
      <c r="T10" s="101">
        <v>4000</v>
      </c>
      <c r="U10" s="101">
        <v>4000</v>
      </c>
      <c r="V10" s="101">
        <v>4000</v>
      </c>
      <c r="W10" s="101">
        <v>4000</v>
      </c>
      <c r="X10" s="101">
        <v>4000</v>
      </c>
      <c r="Y10" s="101">
        <v>4000</v>
      </c>
      <c r="Z10" s="101">
        <v>4000</v>
      </c>
      <c r="AA10" s="101">
        <v>6000</v>
      </c>
      <c r="AB10" s="101">
        <v>5000</v>
      </c>
      <c r="AC10" s="101">
        <v>5000</v>
      </c>
      <c r="AD10" s="101">
        <v>4000</v>
      </c>
      <c r="AE10" s="101">
        <v>8000</v>
      </c>
      <c r="AF10" s="101">
        <v>6000</v>
      </c>
      <c r="AG10" s="101">
        <v>6000</v>
      </c>
      <c r="AH10" s="101">
        <v>3000</v>
      </c>
      <c r="AI10" s="101">
        <v>3000</v>
      </c>
      <c r="AJ10" s="101">
        <v>3000</v>
      </c>
      <c r="AK10" s="101">
        <v>3000</v>
      </c>
      <c r="AL10" s="101">
        <v>3000</v>
      </c>
      <c r="AM10" s="101">
        <v>3000</v>
      </c>
      <c r="AN10" s="101">
        <v>3000</v>
      </c>
      <c r="AO10" s="101">
        <v>3000</v>
      </c>
      <c r="AP10" s="101">
        <v>2000</v>
      </c>
      <c r="AQ10" s="101">
        <v>2000</v>
      </c>
      <c r="AR10" s="101">
        <v>2000</v>
      </c>
      <c r="AS10" s="101">
        <v>2000</v>
      </c>
      <c r="AT10" s="101">
        <v>8000</v>
      </c>
      <c r="AU10" s="101">
        <f t="shared" si="0"/>
        <v>215000</v>
      </c>
      <c r="AV10" s="116" t="s">
        <v>251</v>
      </c>
    </row>
    <row r="11" spans="1:48" s="91" customFormat="1" ht="51.75" customHeight="1">
      <c r="A11" s="198"/>
      <c r="B11" s="107">
        <v>2</v>
      </c>
      <c r="C11" s="113" t="s">
        <v>200</v>
      </c>
      <c r="D11" s="116">
        <v>0</v>
      </c>
      <c r="E11" s="116"/>
      <c r="F11" s="117"/>
      <c r="G11" s="117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01">
        <f t="shared" si="0"/>
        <v>0</v>
      </c>
      <c r="AV11" s="116" t="s">
        <v>251</v>
      </c>
    </row>
    <row r="12" spans="1:48" s="91" customFormat="1" ht="70.5" customHeight="1">
      <c r="A12" s="317" t="s">
        <v>63</v>
      </c>
      <c r="B12" s="317"/>
      <c r="C12" s="318"/>
      <c r="D12" s="116">
        <f aca="true" t="shared" si="2" ref="D12:AU12">D9+D8+D7+D6+D5</f>
        <v>333000</v>
      </c>
      <c r="E12" s="116">
        <f t="shared" si="2"/>
        <v>77550</v>
      </c>
      <c r="F12" s="116">
        <f t="shared" si="2"/>
        <v>55550</v>
      </c>
      <c r="G12" s="116">
        <f t="shared" si="2"/>
        <v>59550</v>
      </c>
      <c r="H12" s="116">
        <f t="shared" si="2"/>
        <v>63550</v>
      </c>
      <c r="I12" s="116">
        <f t="shared" si="2"/>
        <v>63550</v>
      </c>
      <c r="J12" s="116">
        <f t="shared" si="2"/>
        <v>63550</v>
      </c>
      <c r="K12" s="116">
        <f t="shared" si="2"/>
        <v>62550</v>
      </c>
      <c r="L12" s="116">
        <f t="shared" si="2"/>
        <v>62550</v>
      </c>
      <c r="M12" s="116">
        <f t="shared" si="2"/>
        <v>180550</v>
      </c>
      <c r="N12" s="116">
        <f t="shared" si="2"/>
        <v>133550</v>
      </c>
      <c r="O12" s="116">
        <f t="shared" si="2"/>
        <v>114450</v>
      </c>
      <c r="P12" s="116">
        <f t="shared" si="2"/>
        <v>127450</v>
      </c>
      <c r="Q12" s="116">
        <f t="shared" si="2"/>
        <v>141450</v>
      </c>
      <c r="R12" s="116">
        <f t="shared" si="2"/>
        <v>49950</v>
      </c>
      <c r="S12" s="116">
        <f t="shared" si="2"/>
        <v>44950</v>
      </c>
      <c r="T12" s="116">
        <f t="shared" si="2"/>
        <v>43050</v>
      </c>
      <c r="U12" s="116">
        <f t="shared" si="2"/>
        <v>42050</v>
      </c>
      <c r="V12" s="116">
        <f t="shared" si="2"/>
        <v>43050</v>
      </c>
      <c r="W12" s="116">
        <f t="shared" si="2"/>
        <v>42550</v>
      </c>
      <c r="X12" s="116">
        <f t="shared" si="2"/>
        <v>39550</v>
      </c>
      <c r="Y12" s="116">
        <f t="shared" si="2"/>
        <v>38900</v>
      </c>
      <c r="Z12" s="116">
        <f t="shared" si="2"/>
        <v>38400</v>
      </c>
      <c r="AA12" s="116">
        <f t="shared" si="2"/>
        <v>47400</v>
      </c>
      <c r="AB12" s="116">
        <f t="shared" si="2"/>
        <v>45400</v>
      </c>
      <c r="AC12" s="116">
        <f t="shared" si="2"/>
        <v>41400</v>
      </c>
      <c r="AD12" s="116">
        <f t="shared" si="2"/>
        <v>41000</v>
      </c>
      <c r="AE12" s="116">
        <f t="shared" si="2"/>
        <v>83000</v>
      </c>
      <c r="AF12" s="116">
        <f t="shared" si="2"/>
        <v>76800</v>
      </c>
      <c r="AG12" s="116">
        <f t="shared" si="2"/>
        <v>67200</v>
      </c>
      <c r="AH12" s="116">
        <f t="shared" si="2"/>
        <v>77500</v>
      </c>
      <c r="AI12" s="116">
        <f t="shared" si="2"/>
        <v>56000</v>
      </c>
      <c r="AJ12" s="116">
        <f t="shared" si="2"/>
        <v>49000</v>
      </c>
      <c r="AK12" s="116">
        <f t="shared" si="2"/>
        <v>46000</v>
      </c>
      <c r="AL12" s="116">
        <f t="shared" si="2"/>
        <v>42000</v>
      </c>
      <c r="AM12" s="116">
        <f t="shared" si="2"/>
        <v>40000</v>
      </c>
      <c r="AN12" s="116">
        <f t="shared" si="2"/>
        <v>32000</v>
      </c>
      <c r="AO12" s="116">
        <f t="shared" si="2"/>
        <v>32000</v>
      </c>
      <c r="AP12" s="116">
        <f t="shared" si="2"/>
        <v>28000</v>
      </c>
      <c r="AQ12" s="116">
        <f t="shared" si="2"/>
        <v>28000</v>
      </c>
      <c r="AR12" s="116">
        <f t="shared" si="2"/>
        <v>33000</v>
      </c>
      <c r="AS12" s="116">
        <f t="shared" si="2"/>
        <v>29000</v>
      </c>
      <c r="AT12" s="116">
        <f t="shared" si="2"/>
        <v>116000</v>
      </c>
      <c r="AU12" s="116">
        <f t="shared" si="2"/>
        <v>2932000</v>
      </c>
      <c r="AV12" s="116"/>
    </row>
    <row r="13" spans="1:48" s="91" customFormat="1" ht="24">
      <c r="A13" s="107">
        <v>2121</v>
      </c>
      <c r="B13" s="111"/>
      <c r="C13" s="104" t="s">
        <v>64</v>
      </c>
      <c r="D13" s="114"/>
      <c r="E13" s="114"/>
      <c r="F13" s="115"/>
      <c r="G13" s="115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6"/>
      <c r="AT13" s="116"/>
      <c r="AU13" s="116"/>
      <c r="AV13" s="116"/>
    </row>
    <row r="14" spans="1:48" s="91" customFormat="1" ht="63.75" customHeight="1">
      <c r="A14" s="107"/>
      <c r="B14" s="111">
        <v>301</v>
      </c>
      <c r="C14" s="104" t="s">
        <v>88</v>
      </c>
      <c r="D14" s="121">
        <v>470000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f>SUM(D14:AT14)</f>
        <v>470000</v>
      </c>
      <c r="AV14" s="116" t="s">
        <v>251</v>
      </c>
    </row>
    <row r="15" spans="1:48" s="91" customFormat="1" ht="59.25" customHeight="1">
      <c r="A15" s="317" t="s">
        <v>63</v>
      </c>
      <c r="B15" s="317"/>
      <c r="C15" s="318"/>
      <c r="D15" s="121">
        <f>D14</f>
        <v>470000</v>
      </c>
      <c r="E15" s="121">
        <f aca="true" t="shared" si="3" ref="E15:AT15">E14</f>
        <v>0</v>
      </c>
      <c r="F15" s="121">
        <f t="shared" si="3"/>
        <v>0</v>
      </c>
      <c r="G15" s="121">
        <f t="shared" si="3"/>
        <v>0</v>
      </c>
      <c r="H15" s="121">
        <f t="shared" si="3"/>
        <v>0</v>
      </c>
      <c r="I15" s="121">
        <f t="shared" si="3"/>
        <v>0</v>
      </c>
      <c r="J15" s="121">
        <f t="shared" si="3"/>
        <v>0</v>
      </c>
      <c r="K15" s="121">
        <f t="shared" si="3"/>
        <v>0</v>
      </c>
      <c r="L15" s="121">
        <f t="shared" si="3"/>
        <v>0</v>
      </c>
      <c r="M15" s="121">
        <f t="shared" si="3"/>
        <v>0</v>
      </c>
      <c r="N15" s="121">
        <f t="shared" si="3"/>
        <v>0</v>
      </c>
      <c r="O15" s="121">
        <f t="shared" si="3"/>
        <v>0</v>
      </c>
      <c r="P15" s="121">
        <f t="shared" si="3"/>
        <v>0</v>
      </c>
      <c r="Q15" s="121">
        <f t="shared" si="3"/>
        <v>0</v>
      </c>
      <c r="R15" s="121">
        <f t="shared" si="3"/>
        <v>0</v>
      </c>
      <c r="S15" s="121">
        <f t="shared" si="3"/>
        <v>0</v>
      </c>
      <c r="T15" s="121">
        <f t="shared" si="3"/>
        <v>0</v>
      </c>
      <c r="U15" s="121">
        <f t="shared" si="3"/>
        <v>0</v>
      </c>
      <c r="V15" s="121">
        <f t="shared" si="3"/>
        <v>0</v>
      </c>
      <c r="W15" s="121">
        <f t="shared" si="3"/>
        <v>0</v>
      </c>
      <c r="X15" s="121">
        <f t="shared" si="3"/>
        <v>0</v>
      </c>
      <c r="Y15" s="121">
        <f t="shared" si="3"/>
        <v>0</v>
      </c>
      <c r="Z15" s="121">
        <f t="shared" si="3"/>
        <v>0</v>
      </c>
      <c r="AA15" s="121">
        <f t="shared" si="3"/>
        <v>0</v>
      </c>
      <c r="AB15" s="121">
        <f t="shared" si="3"/>
        <v>0</v>
      </c>
      <c r="AC15" s="121">
        <f t="shared" si="3"/>
        <v>0</v>
      </c>
      <c r="AD15" s="121">
        <f t="shared" si="3"/>
        <v>0</v>
      </c>
      <c r="AE15" s="121">
        <f t="shared" si="3"/>
        <v>0</v>
      </c>
      <c r="AF15" s="121">
        <f t="shared" si="3"/>
        <v>0</v>
      </c>
      <c r="AG15" s="121">
        <f t="shared" si="3"/>
        <v>0</v>
      </c>
      <c r="AH15" s="121">
        <f t="shared" si="3"/>
        <v>0</v>
      </c>
      <c r="AI15" s="121">
        <f t="shared" si="3"/>
        <v>0</v>
      </c>
      <c r="AJ15" s="121">
        <f t="shared" si="3"/>
        <v>0</v>
      </c>
      <c r="AK15" s="121">
        <f t="shared" si="3"/>
        <v>0</v>
      </c>
      <c r="AL15" s="121">
        <f t="shared" si="3"/>
        <v>0</v>
      </c>
      <c r="AM15" s="121">
        <f t="shared" si="3"/>
        <v>0</v>
      </c>
      <c r="AN15" s="121">
        <f t="shared" si="3"/>
        <v>0</v>
      </c>
      <c r="AO15" s="121">
        <f t="shared" si="3"/>
        <v>0</v>
      </c>
      <c r="AP15" s="121">
        <f t="shared" si="3"/>
        <v>0</v>
      </c>
      <c r="AQ15" s="121">
        <f t="shared" si="3"/>
        <v>0</v>
      </c>
      <c r="AR15" s="121">
        <f t="shared" si="3"/>
        <v>0</v>
      </c>
      <c r="AS15" s="121">
        <f t="shared" si="3"/>
        <v>0</v>
      </c>
      <c r="AT15" s="121">
        <f t="shared" si="3"/>
        <v>0</v>
      </c>
      <c r="AU15" s="121">
        <f>SUM(D15:AT15)</f>
        <v>470000</v>
      </c>
      <c r="AV15" s="116"/>
    </row>
    <row r="16" spans="1:48" s="91" customFormat="1" ht="12">
      <c r="A16" s="128">
        <v>22</v>
      </c>
      <c r="B16" s="319"/>
      <c r="C16" s="320" t="s">
        <v>105</v>
      </c>
      <c r="D16" s="116"/>
      <c r="E16" s="116"/>
      <c r="F16" s="117"/>
      <c r="G16" s="117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</row>
    <row r="17" spans="1:48" s="91" customFormat="1" ht="12">
      <c r="A17" s="128">
        <v>2211</v>
      </c>
      <c r="B17" s="319"/>
      <c r="C17" s="320" t="s">
        <v>105</v>
      </c>
      <c r="D17" s="116"/>
      <c r="E17" s="116"/>
      <c r="F17" s="117"/>
      <c r="G17" s="117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</row>
    <row r="18" spans="1:48" s="91" customFormat="1" ht="24">
      <c r="A18" s="321"/>
      <c r="B18" s="111">
        <v>200</v>
      </c>
      <c r="C18" s="104" t="s">
        <v>106</v>
      </c>
      <c r="D18" s="116"/>
      <c r="E18" s="116"/>
      <c r="F18" s="117"/>
      <c r="G18" s="117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</row>
    <row r="19" spans="1:48" s="91" customFormat="1" ht="57" customHeight="1">
      <c r="A19" s="322"/>
      <c r="B19" s="111">
        <v>201</v>
      </c>
      <c r="C19" s="323" t="s">
        <v>67</v>
      </c>
      <c r="D19" s="118">
        <v>100000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>
        <f aca="true" t="shared" si="4" ref="AU19:AU46">SUM(D19:AT19)</f>
        <v>100000</v>
      </c>
      <c r="AV19" s="121" t="s">
        <v>251</v>
      </c>
    </row>
    <row r="20" spans="1:48" s="91" customFormat="1" ht="39" customHeight="1">
      <c r="A20" s="322"/>
      <c r="B20" s="111">
        <v>202</v>
      </c>
      <c r="C20" s="104" t="s">
        <v>316</v>
      </c>
      <c r="D20" s="118">
        <v>0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>
        <f t="shared" si="4"/>
        <v>0</v>
      </c>
      <c r="AV20" s="121" t="s">
        <v>251</v>
      </c>
    </row>
    <row r="21" spans="1:48" s="91" customFormat="1" ht="42.75" customHeight="1">
      <c r="A21" s="322"/>
      <c r="B21" s="111">
        <v>203</v>
      </c>
      <c r="C21" s="104" t="s">
        <v>107</v>
      </c>
      <c r="D21" s="119">
        <v>5000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v>0</v>
      </c>
      <c r="AU21" s="119">
        <f t="shared" si="4"/>
        <v>5000</v>
      </c>
      <c r="AV21" s="324"/>
    </row>
    <row r="22" spans="1:48" s="91" customFormat="1" ht="36" customHeight="1">
      <c r="A22" s="322"/>
      <c r="B22" s="111">
        <v>204</v>
      </c>
      <c r="C22" s="104" t="s">
        <v>108</v>
      </c>
      <c r="D22" s="118">
        <v>10000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v>0</v>
      </c>
      <c r="AU22" s="119">
        <f t="shared" si="4"/>
        <v>10000</v>
      </c>
      <c r="AV22" s="324"/>
    </row>
    <row r="23" spans="1:48" s="91" customFormat="1" ht="45.75" customHeight="1">
      <c r="A23" s="322"/>
      <c r="B23" s="111">
        <v>205</v>
      </c>
      <c r="C23" s="104" t="s">
        <v>109</v>
      </c>
      <c r="D23" s="119">
        <v>50000</v>
      </c>
      <c r="E23" s="119">
        <v>1300</v>
      </c>
      <c r="F23" s="119">
        <v>1300</v>
      </c>
      <c r="G23" s="119">
        <v>1300</v>
      </c>
      <c r="H23" s="119">
        <v>1300</v>
      </c>
      <c r="I23" s="119">
        <v>1300</v>
      </c>
      <c r="J23" s="119">
        <v>1300</v>
      </c>
      <c r="K23" s="119">
        <v>1000</v>
      </c>
      <c r="L23" s="119">
        <v>1300</v>
      </c>
      <c r="M23" s="119">
        <v>1300</v>
      </c>
      <c r="N23" s="119">
        <v>2000</v>
      </c>
      <c r="O23" s="119">
        <v>1300</v>
      </c>
      <c r="P23" s="119">
        <v>1300</v>
      </c>
      <c r="Q23" s="119">
        <v>1300</v>
      </c>
      <c r="R23" s="119">
        <v>1300</v>
      </c>
      <c r="S23" s="119">
        <v>1300</v>
      </c>
      <c r="T23" s="119">
        <v>1300</v>
      </c>
      <c r="U23" s="119">
        <v>1300</v>
      </c>
      <c r="V23" s="119">
        <v>1300</v>
      </c>
      <c r="W23" s="119">
        <v>1300</v>
      </c>
      <c r="X23" s="119">
        <v>1300</v>
      </c>
      <c r="Y23" s="119">
        <v>1300</v>
      </c>
      <c r="Z23" s="119">
        <v>1300</v>
      </c>
      <c r="AA23" s="119">
        <v>1300</v>
      </c>
      <c r="AB23" s="119">
        <v>1300</v>
      </c>
      <c r="AC23" s="119">
        <v>1300</v>
      </c>
      <c r="AD23" s="119">
        <v>1300</v>
      </c>
      <c r="AE23" s="119">
        <v>1300</v>
      </c>
      <c r="AF23" s="119">
        <v>1300</v>
      </c>
      <c r="AG23" s="119">
        <v>1300</v>
      </c>
      <c r="AH23" s="119">
        <v>1300</v>
      </c>
      <c r="AI23" s="119">
        <v>1300</v>
      </c>
      <c r="AJ23" s="119">
        <v>1300</v>
      </c>
      <c r="AK23" s="119">
        <v>1300</v>
      </c>
      <c r="AL23" s="119">
        <v>1300</v>
      </c>
      <c r="AM23" s="119">
        <v>1300</v>
      </c>
      <c r="AN23" s="119">
        <v>1300</v>
      </c>
      <c r="AO23" s="119">
        <v>1300</v>
      </c>
      <c r="AP23" s="119">
        <v>1300</v>
      </c>
      <c r="AQ23" s="119">
        <v>1300</v>
      </c>
      <c r="AR23" s="119">
        <v>1300</v>
      </c>
      <c r="AS23" s="119">
        <v>1300</v>
      </c>
      <c r="AT23" s="119">
        <v>1300</v>
      </c>
      <c r="AU23" s="119">
        <f t="shared" si="4"/>
        <v>105000</v>
      </c>
      <c r="AV23" s="324"/>
    </row>
    <row r="24" spans="1:48" s="91" customFormat="1" ht="48" customHeight="1">
      <c r="A24" s="322"/>
      <c r="B24" s="111">
        <v>206</v>
      </c>
      <c r="C24" s="104" t="s">
        <v>59</v>
      </c>
      <c r="D24" s="121">
        <f>D25</f>
        <v>8000</v>
      </c>
      <c r="E24" s="121">
        <f aca="true" t="shared" si="5" ref="E24:AU24">E25</f>
        <v>1000</v>
      </c>
      <c r="F24" s="121">
        <f t="shared" si="5"/>
        <v>200</v>
      </c>
      <c r="G24" s="121">
        <f t="shared" si="5"/>
        <v>200</v>
      </c>
      <c r="H24" s="121">
        <f t="shared" si="5"/>
        <v>200</v>
      </c>
      <c r="I24" s="121">
        <f t="shared" si="5"/>
        <v>500</v>
      </c>
      <c r="J24" s="121">
        <f t="shared" si="5"/>
        <v>200</v>
      </c>
      <c r="K24" s="121">
        <f t="shared" si="5"/>
        <v>200</v>
      </c>
      <c r="L24" s="121">
        <f t="shared" si="5"/>
        <v>200</v>
      </c>
      <c r="M24" s="121">
        <f t="shared" si="5"/>
        <v>700</v>
      </c>
      <c r="N24" s="121">
        <f t="shared" si="5"/>
        <v>200</v>
      </c>
      <c r="O24" s="121">
        <f t="shared" si="5"/>
        <v>200</v>
      </c>
      <c r="P24" s="121">
        <f t="shared" si="5"/>
        <v>500</v>
      </c>
      <c r="Q24" s="121">
        <f t="shared" si="5"/>
        <v>700</v>
      </c>
      <c r="R24" s="121">
        <f t="shared" si="5"/>
        <v>500</v>
      </c>
      <c r="S24" s="121">
        <f t="shared" si="5"/>
        <v>200</v>
      </c>
      <c r="T24" s="121">
        <f t="shared" si="5"/>
        <v>200</v>
      </c>
      <c r="U24" s="121">
        <f t="shared" si="5"/>
        <v>200</v>
      </c>
      <c r="V24" s="121">
        <f t="shared" si="5"/>
        <v>3300</v>
      </c>
      <c r="W24" s="121">
        <f t="shared" si="5"/>
        <v>200</v>
      </c>
      <c r="X24" s="121">
        <f t="shared" si="5"/>
        <v>200</v>
      </c>
      <c r="Y24" s="121">
        <f t="shared" si="5"/>
        <v>200</v>
      </c>
      <c r="Z24" s="121">
        <f t="shared" si="5"/>
        <v>200</v>
      </c>
      <c r="AA24" s="121">
        <f t="shared" si="5"/>
        <v>700</v>
      </c>
      <c r="AB24" s="121">
        <f t="shared" si="5"/>
        <v>400</v>
      </c>
      <c r="AC24" s="121">
        <f t="shared" si="5"/>
        <v>200</v>
      </c>
      <c r="AD24" s="121">
        <f t="shared" si="5"/>
        <v>200</v>
      </c>
      <c r="AE24" s="121">
        <f t="shared" si="5"/>
        <v>1000</v>
      </c>
      <c r="AF24" s="121">
        <f t="shared" si="5"/>
        <v>500</v>
      </c>
      <c r="AG24" s="121">
        <f t="shared" si="5"/>
        <v>500</v>
      </c>
      <c r="AH24" s="121">
        <f t="shared" si="5"/>
        <v>1000</v>
      </c>
      <c r="AI24" s="121">
        <f t="shared" si="5"/>
        <v>200</v>
      </c>
      <c r="AJ24" s="121">
        <f t="shared" si="5"/>
        <v>1000</v>
      </c>
      <c r="AK24" s="121">
        <f t="shared" si="5"/>
        <v>200</v>
      </c>
      <c r="AL24" s="121">
        <f t="shared" si="5"/>
        <v>200</v>
      </c>
      <c r="AM24" s="121">
        <f t="shared" si="5"/>
        <v>200</v>
      </c>
      <c r="AN24" s="121">
        <f t="shared" si="5"/>
        <v>700</v>
      </c>
      <c r="AO24" s="121">
        <f t="shared" si="5"/>
        <v>200</v>
      </c>
      <c r="AP24" s="121">
        <f t="shared" si="5"/>
        <v>200</v>
      </c>
      <c r="AQ24" s="121">
        <f t="shared" si="5"/>
        <v>200</v>
      </c>
      <c r="AR24" s="121">
        <f t="shared" si="5"/>
        <v>1000</v>
      </c>
      <c r="AS24" s="121">
        <f t="shared" si="5"/>
        <v>200</v>
      </c>
      <c r="AT24" s="121">
        <f t="shared" si="5"/>
        <v>1000</v>
      </c>
      <c r="AU24" s="121">
        <f t="shared" si="5"/>
        <v>28000</v>
      </c>
      <c r="AV24" s="116"/>
    </row>
    <row r="25" spans="1:48" s="326" customFormat="1" ht="108" customHeight="1">
      <c r="A25" s="322"/>
      <c r="B25" s="100">
        <v>1</v>
      </c>
      <c r="C25" s="104" t="s">
        <v>201</v>
      </c>
      <c r="D25" s="101">
        <v>8000</v>
      </c>
      <c r="E25" s="101">
        <v>1000</v>
      </c>
      <c r="F25" s="101">
        <v>200</v>
      </c>
      <c r="G25" s="101">
        <v>200</v>
      </c>
      <c r="H25" s="101">
        <v>200</v>
      </c>
      <c r="I25" s="101">
        <v>500</v>
      </c>
      <c r="J25" s="101">
        <v>200</v>
      </c>
      <c r="K25" s="101">
        <v>200</v>
      </c>
      <c r="L25" s="101">
        <v>200</v>
      </c>
      <c r="M25" s="101">
        <v>700</v>
      </c>
      <c r="N25" s="101">
        <v>200</v>
      </c>
      <c r="O25" s="101">
        <v>200</v>
      </c>
      <c r="P25" s="101">
        <v>500</v>
      </c>
      <c r="Q25" s="101">
        <v>700</v>
      </c>
      <c r="R25" s="101">
        <v>500</v>
      </c>
      <c r="S25" s="101">
        <v>200</v>
      </c>
      <c r="T25" s="101">
        <v>200</v>
      </c>
      <c r="U25" s="101">
        <v>200</v>
      </c>
      <c r="V25" s="101">
        <v>3300</v>
      </c>
      <c r="W25" s="101">
        <v>200</v>
      </c>
      <c r="X25" s="101">
        <v>200</v>
      </c>
      <c r="Y25" s="101">
        <v>200</v>
      </c>
      <c r="Z25" s="101">
        <v>200</v>
      </c>
      <c r="AA25" s="101">
        <v>700</v>
      </c>
      <c r="AB25" s="101">
        <v>400</v>
      </c>
      <c r="AC25" s="101">
        <v>200</v>
      </c>
      <c r="AD25" s="101">
        <v>200</v>
      </c>
      <c r="AE25" s="101">
        <v>1000</v>
      </c>
      <c r="AF25" s="101">
        <v>500</v>
      </c>
      <c r="AG25" s="101">
        <v>500</v>
      </c>
      <c r="AH25" s="101">
        <v>1000</v>
      </c>
      <c r="AI25" s="101">
        <v>200</v>
      </c>
      <c r="AJ25" s="101">
        <v>1000</v>
      </c>
      <c r="AK25" s="101">
        <v>200</v>
      </c>
      <c r="AL25" s="101">
        <v>200</v>
      </c>
      <c r="AM25" s="101">
        <v>200</v>
      </c>
      <c r="AN25" s="101">
        <v>700</v>
      </c>
      <c r="AO25" s="101">
        <v>200</v>
      </c>
      <c r="AP25" s="101">
        <v>200</v>
      </c>
      <c r="AQ25" s="101">
        <v>200</v>
      </c>
      <c r="AR25" s="101">
        <v>1000</v>
      </c>
      <c r="AS25" s="101">
        <v>200</v>
      </c>
      <c r="AT25" s="101">
        <v>1000</v>
      </c>
      <c r="AU25" s="101">
        <f t="shared" si="4"/>
        <v>28000</v>
      </c>
      <c r="AV25" s="325" t="s">
        <v>268</v>
      </c>
    </row>
    <row r="26" spans="1:48" s="91" customFormat="1" ht="48" customHeight="1">
      <c r="A26" s="322"/>
      <c r="B26" s="111">
        <v>207</v>
      </c>
      <c r="C26" s="104" t="s">
        <v>74</v>
      </c>
      <c r="D26" s="120">
        <f>SUM(D27)</f>
        <v>30000</v>
      </c>
      <c r="E26" s="120">
        <f aca="true" t="shared" si="6" ref="E26:AF26">SUM(E27)</f>
        <v>0</v>
      </c>
      <c r="F26" s="120">
        <f t="shared" si="6"/>
        <v>0</v>
      </c>
      <c r="G26" s="120">
        <f t="shared" si="6"/>
        <v>0</v>
      </c>
      <c r="H26" s="120">
        <f t="shared" si="6"/>
        <v>0</v>
      </c>
      <c r="I26" s="120">
        <f t="shared" si="6"/>
        <v>0</v>
      </c>
      <c r="J26" s="120">
        <f t="shared" si="6"/>
        <v>0</v>
      </c>
      <c r="K26" s="120">
        <f t="shared" si="6"/>
        <v>0</v>
      </c>
      <c r="L26" s="120">
        <f t="shared" si="6"/>
        <v>0</v>
      </c>
      <c r="M26" s="120">
        <f t="shared" si="6"/>
        <v>0</v>
      </c>
      <c r="N26" s="120">
        <f t="shared" si="6"/>
        <v>0</v>
      </c>
      <c r="O26" s="120">
        <f t="shared" si="6"/>
        <v>0</v>
      </c>
      <c r="P26" s="120">
        <f t="shared" si="6"/>
        <v>0</v>
      </c>
      <c r="Q26" s="120">
        <f t="shared" si="6"/>
        <v>0</v>
      </c>
      <c r="R26" s="120">
        <f t="shared" si="6"/>
        <v>0</v>
      </c>
      <c r="S26" s="120">
        <f t="shared" si="6"/>
        <v>0</v>
      </c>
      <c r="T26" s="120">
        <f t="shared" si="6"/>
        <v>0</v>
      </c>
      <c r="U26" s="120">
        <f t="shared" si="6"/>
        <v>0</v>
      </c>
      <c r="V26" s="120">
        <f t="shared" si="6"/>
        <v>0</v>
      </c>
      <c r="W26" s="120">
        <f t="shared" si="6"/>
        <v>0</v>
      </c>
      <c r="X26" s="120">
        <f t="shared" si="6"/>
        <v>0</v>
      </c>
      <c r="Y26" s="120">
        <f t="shared" si="6"/>
        <v>0</v>
      </c>
      <c r="Z26" s="120">
        <f t="shared" si="6"/>
        <v>0</v>
      </c>
      <c r="AA26" s="120">
        <f t="shared" si="6"/>
        <v>0</v>
      </c>
      <c r="AB26" s="120">
        <f t="shared" si="6"/>
        <v>0</v>
      </c>
      <c r="AC26" s="120">
        <f t="shared" si="6"/>
        <v>0</v>
      </c>
      <c r="AD26" s="120">
        <f t="shared" si="6"/>
        <v>0</v>
      </c>
      <c r="AE26" s="120">
        <f t="shared" si="6"/>
        <v>0</v>
      </c>
      <c r="AF26" s="120">
        <f t="shared" si="6"/>
        <v>0</v>
      </c>
      <c r="AG26" s="120">
        <f aca="true" t="shared" si="7" ref="AG26:AT26">SUM(AG27)</f>
        <v>0</v>
      </c>
      <c r="AH26" s="120">
        <f t="shared" si="7"/>
        <v>0</v>
      </c>
      <c r="AI26" s="120">
        <f t="shared" si="7"/>
        <v>0</v>
      </c>
      <c r="AJ26" s="120">
        <f t="shared" si="7"/>
        <v>0</v>
      </c>
      <c r="AK26" s="120">
        <f t="shared" si="7"/>
        <v>0</v>
      </c>
      <c r="AL26" s="120">
        <f t="shared" si="7"/>
        <v>0</v>
      </c>
      <c r="AM26" s="120">
        <f t="shared" si="7"/>
        <v>0</v>
      </c>
      <c r="AN26" s="120">
        <f t="shared" si="7"/>
        <v>0</v>
      </c>
      <c r="AO26" s="120">
        <f t="shared" si="7"/>
        <v>0</v>
      </c>
      <c r="AP26" s="120">
        <f t="shared" si="7"/>
        <v>0</v>
      </c>
      <c r="AQ26" s="120">
        <f t="shared" si="7"/>
        <v>0</v>
      </c>
      <c r="AR26" s="120">
        <f t="shared" si="7"/>
        <v>0</v>
      </c>
      <c r="AS26" s="120">
        <f t="shared" si="7"/>
        <v>0</v>
      </c>
      <c r="AT26" s="120">
        <f t="shared" si="7"/>
        <v>0</v>
      </c>
      <c r="AU26" s="120">
        <f t="shared" si="4"/>
        <v>30000</v>
      </c>
      <c r="AV26" s="325"/>
    </row>
    <row r="27" spans="1:48" s="91" customFormat="1" ht="76.5" customHeight="1">
      <c r="A27" s="322"/>
      <c r="B27" s="111">
        <v>1</v>
      </c>
      <c r="C27" s="104" t="s">
        <v>110</v>
      </c>
      <c r="D27" s="120">
        <v>30000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v>0</v>
      </c>
      <c r="AU27" s="120">
        <f t="shared" si="4"/>
        <v>30000</v>
      </c>
      <c r="AV27" s="325" t="s">
        <v>268</v>
      </c>
    </row>
    <row r="28" spans="1:48" s="91" customFormat="1" ht="48" customHeight="1">
      <c r="A28" s="322"/>
      <c r="B28" s="111">
        <v>208</v>
      </c>
      <c r="C28" s="104" t="s">
        <v>111</v>
      </c>
      <c r="D28" s="120">
        <f>D29</f>
        <v>10000</v>
      </c>
      <c r="E28" s="120"/>
      <c r="F28" s="122"/>
      <c r="G28" s="122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f t="shared" si="4"/>
        <v>10000</v>
      </c>
      <c r="AV28" s="325"/>
    </row>
    <row r="29" spans="1:48" s="91" customFormat="1" ht="48" customHeight="1">
      <c r="A29" s="322"/>
      <c r="B29" s="111">
        <v>1</v>
      </c>
      <c r="C29" s="104" t="s">
        <v>240</v>
      </c>
      <c r="D29" s="120">
        <v>10000</v>
      </c>
      <c r="E29" s="120"/>
      <c r="F29" s="122"/>
      <c r="G29" s="122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>
        <f t="shared" si="4"/>
        <v>10000</v>
      </c>
      <c r="AV29" s="325" t="s">
        <v>251</v>
      </c>
    </row>
    <row r="30" spans="1:48" s="91" customFormat="1" ht="66" customHeight="1">
      <c r="A30" s="322"/>
      <c r="B30" s="111">
        <v>209</v>
      </c>
      <c r="C30" s="104" t="s">
        <v>60</v>
      </c>
      <c r="D30" s="121">
        <f>D31+D32</f>
        <v>115000</v>
      </c>
      <c r="E30" s="121">
        <f aca="true" t="shared" si="8" ref="E30:AT30">E31</f>
        <v>0</v>
      </c>
      <c r="F30" s="121">
        <f t="shared" si="8"/>
        <v>0</v>
      </c>
      <c r="G30" s="121">
        <f t="shared" si="8"/>
        <v>0</v>
      </c>
      <c r="H30" s="121">
        <f t="shared" si="8"/>
        <v>0</v>
      </c>
      <c r="I30" s="121">
        <f t="shared" si="8"/>
        <v>0</v>
      </c>
      <c r="J30" s="121">
        <f t="shared" si="8"/>
        <v>0</v>
      </c>
      <c r="K30" s="121">
        <f t="shared" si="8"/>
        <v>0</v>
      </c>
      <c r="L30" s="121">
        <f t="shared" si="8"/>
        <v>0</v>
      </c>
      <c r="M30" s="121">
        <f t="shared" si="8"/>
        <v>0</v>
      </c>
      <c r="N30" s="121">
        <f t="shared" si="8"/>
        <v>0</v>
      </c>
      <c r="O30" s="121">
        <f t="shared" si="8"/>
        <v>0</v>
      </c>
      <c r="P30" s="121">
        <f t="shared" si="8"/>
        <v>0</v>
      </c>
      <c r="Q30" s="121">
        <f t="shared" si="8"/>
        <v>0</v>
      </c>
      <c r="R30" s="121">
        <f t="shared" si="8"/>
        <v>0</v>
      </c>
      <c r="S30" s="121">
        <f t="shared" si="8"/>
        <v>0</v>
      </c>
      <c r="T30" s="121">
        <f t="shared" si="8"/>
        <v>0</v>
      </c>
      <c r="U30" s="121">
        <f t="shared" si="8"/>
        <v>0</v>
      </c>
      <c r="V30" s="121">
        <f t="shared" si="8"/>
        <v>0</v>
      </c>
      <c r="W30" s="121">
        <f t="shared" si="8"/>
        <v>0</v>
      </c>
      <c r="X30" s="121">
        <f t="shared" si="8"/>
        <v>0</v>
      </c>
      <c r="Y30" s="121">
        <f t="shared" si="8"/>
        <v>0</v>
      </c>
      <c r="Z30" s="121">
        <f t="shared" si="8"/>
        <v>0</v>
      </c>
      <c r="AA30" s="121">
        <f t="shared" si="8"/>
        <v>0</v>
      </c>
      <c r="AB30" s="121">
        <f t="shared" si="8"/>
        <v>0</v>
      </c>
      <c r="AC30" s="121">
        <f t="shared" si="8"/>
        <v>0</v>
      </c>
      <c r="AD30" s="121">
        <f t="shared" si="8"/>
        <v>0</v>
      </c>
      <c r="AE30" s="121">
        <f t="shared" si="8"/>
        <v>0</v>
      </c>
      <c r="AF30" s="121">
        <f t="shared" si="8"/>
        <v>0</v>
      </c>
      <c r="AG30" s="121">
        <f t="shared" si="8"/>
        <v>0</v>
      </c>
      <c r="AH30" s="121">
        <f t="shared" si="8"/>
        <v>0</v>
      </c>
      <c r="AI30" s="121">
        <f t="shared" si="8"/>
        <v>0</v>
      </c>
      <c r="AJ30" s="121">
        <f t="shared" si="8"/>
        <v>0</v>
      </c>
      <c r="AK30" s="121">
        <f t="shared" si="8"/>
        <v>0</v>
      </c>
      <c r="AL30" s="121">
        <f t="shared" si="8"/>
        <v>0</v>
      </c>
      <c r="AM30" s="121">
        <f t="shared" si="8"/>
        <v>0</v>
      </c>
      <c r="AN30" s="121">
        <f t="shared" si="8"/>
        <v>0</v>
      </c>
      <c r="AO30" s="121">
        <f t="shared" si="8"/>
        <v>0</v>
      </c>
      <c r="AP30" s="121">
        <f t="shared" si="8"/>
        <v>0</v>
      </c>
      <c r="AQ30" s="121">
        <f t="shared" si="8"/>
        <v>0</v>
      </c>
      <c r="AR30" s="121">
        <f t="shared" si="8"/>
        <v>0</v>
      </c>
      <c r="AS30" s="121">
        <f t="shared" si="8"/>
        <v>0</v>
      </c>
      <c r="AT30" s="121">
        <f t="shared" si="8"/>
        <v>0</v>
      </c>
      <c r="AU30" s="121">
        <f t="shared" si="4"/>
        <v>115000</v>
      </c>
      <c r="AV30" s="325"/>
    </row>
    <row r="31" spans="1:48" s="91" customFormat="1" ht="78.75" customHeight="1">
      <c r="A31" s="322"/>
      <c r="B31" s="111">
        <v>1</v>
      </c>
      <c r="C31" s="104" t="s">
        <v>202</v>
      </c>
      <c r="D31" s="120">
        <v>110000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0">
        <v>0</v>
      </c>
      <c r="AS31" s="120">
        <v>0</v>
      </c>
      <c r="AT31" s="120">
        <v>0</v>
      </c>
      <c r="AU31" s="121">
        <f t="shared" si="4"/>
        <v>110000</v>
      </c>
      <c r="AV31" s="325" t="s">
        <v>249</v>
      </c>
    </row>
    <row r="32" spans="1:48" s="91" customFormat="1" ht="78.75" customHeight="1">
      <c r="A32" s="322"/>
      <c r="B32" s="111">
        <v>2</v>
      </c>
      <c r="C32" s="104" t="s">
        <v>409</v>
      </c>
      <c r="D32" s="120">
        <v>5000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0">
        <v>0</v>
      </c>
      <c r="AS32" s="120">
        <v>0</v>
      </c>
      <c r="AT32" s="120">
        <v>0</v>
      </c>
      <c r="AU32" s="121">
        <f t="shared" si="4"/>
        <v>5000</v>
      </c>
      <c r="AV32" s="325"/>
    </row>
    <row r="33" spans="1:48" s="91" customFormat="1" ht="61.5" customHeight="1">
      <c r="A33" s="322"/>
      <c r="B33" s="123">
        <v>210</v>
      </c>
      <c r="C33" s="104" t="s">
        <v>75</v>
      </c>
      <c r="D33" s="116">
        <f>D34+D35+D36+D37</f>
        <v>127000</v>
      </c>
      <c r="E33" s="116"/>
      <c r="F33" s="117"/>
      <c r="G33" s="117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21">
        <f t="shared" si="4"/>
        <v>127000</v>
      </c>
      <c r="AV33" s="325"/>
    </row>
    <row r="34" spans="1:48" s="91" customFormat="1" ht="61.5" customHeight="1">
      <c r="A34" s="322"/>
      <c r="B34" s="123">
        <v>1</v>
      </c>
      <c r="C34" s="104" t="s">
        <v>203</v>
      </c>
      <c r="D34" s="116">
        <v>22000</v>
      </c>
      <c r="E34" s="116"/>
      <c r="F34" s="117"/>
      <c r="G34" s="117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21">
        <v>15000</v>
      </c>
      <c r="AV34" s="325"/>
    </row>
    <row r="35" spans="1:48" s="91" customFormat="1" ht="71.25" customHeight="1">
      <c r="A35" s="322"/>
      <c r="B35" s="123">
        <v>2</v>
      </c>
      <c r="C35" s="104" t="s">
        <v>392</v>
      </c>
      <c r="D35" s="116">
        <v>50000</v>
      </c>
      <c r="E35" s="116"/>
      <c r="F35" s="117"/>
      <c r="G35" s="117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21">
        <f>D35</f>
        <v>50000</v>
      </c>
      <c r="AV35" s="325"/>
    </row>
    <row r="36" spans="1:48" s="91" customFormat="1" ht="61.5" customHeight="1">
      <c r="A36" s="322"/>
      <c r="B36" s="123">
        <v>3</v>
      </c>
      <c r="C36" s="104" t="s">
        <v>393</v>
      </c>
      <c r="D36" s="116">
        <v>50000</v>
      </c>
      <c r="E36" s="116"/>
      <c r="F36" s="117"/>
      <c r="G36" s="117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21">
        <v>50000</v>
      </c>
      <c r="AV36" s="325"/>
    </row>
    <row r="37" spans="1:48" s="91" customFormat="1" ht="76.5" customHeight="1">
      <c r="A37" s="322"/>
      <c r="B37" s="111">
        <v>4</v>
      </c>
      <c r="C37" s="104" t="s">
        <v>394</v>
      </c>
      <c r="D37" s="116">
        <v>5000</v>
      </c>
      <c r="E37" s="116"/>
      <c r="F37" s="117"/>
      <c r="G37" s="117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21">
        <f>SUM(D37:AT37)</f>
        <v>5000</v>
      </c>
      <c r="AV37" s="325" t="s">
        <v>251</v>
      </c>
    </row>
    <row r="38" spans="1:48" s="91" customFormat="1" ht="72.75" customHeight="1">
      <c r="A38" s="322"/>
      <c r="B38" s="123">
        <v>211</v>
      </c>
      <c r="C38" s="104" t="s">
        <v>112</v>
      </c>
      <c r="D38" s="116">
        <f>D39+D40</f>
        <v>40000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21">
        <f t="shared" si="4"/>
        <v>40000</v>
      </c>
      <c r="AV38" s="325"/>
    </row>
    <row r="39" spans="1:48" s="91" customFormat="1" ht="72.75" customHeight="1">
      <c r="A39" s="322"/>
      <c r="B39" s="111">
        <v>1</v>
      </c>
      <c r="C39" s="104" t="s">
        <v>272</v>
      </c>
      <c r="D39" s="116">
        <v>10000</v>
      </c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21">
        <f t="shared" si="4"/>
        <v>10000</v>
      </c>
      <c r="AV39" s="325" t="s">
        <v>251</v>
      </c>
    </row>
    <row r="40" spans="1:48" s="91" customFormat="1" ht="72.75" customHeight="1">
      <c r="A40" s="322"/>
      <c r="B40" s="111">
        <v>2</v>
      </c>
      <c r="C40" s="104" t="s">
        <v>241</v>
      </c>
      <c r="D40" s="116">
        <v>30000</v>
      </c>
      <c r="E40" s="116"/>
      <c r="F40" s="117"/>
      <c r="G40" s="117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21">
        <f t="shared" si="4"/>
        <v>30000</v>
      </c>
      <c r="AV40" s="325" t="s">
        <v>251</v>
      </c>
    </row>
    <row r="41" spans="1:48" s="91" customFormat="1" ht="72.75" customHeight="1">
      <c r="A41" s="322"/>
      <c r="B41" s="123">
        <v>214</v>
      </c>
      <c r="C41" s="104" t="s">
        <v>78</v>
      </c>
      <c r="D41" s="116">
        <f>SUM(D42)</f>
        <v>50000</v>
      </c>
      <c r="E41" s="116"/>
      <c r="F41" s="117"/>
      <c r="G41" s="117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21">
        <f t="shared" si="4"/>
        <v>50000</v>
      </c>
      <c r="AV41" s="325"/>
    </row>
    <row r="42" spans="1:48" s="91" customFormat="1" ht="72.75" customHeight="1">
      <c r="A42" s="322"/>
      <c r="B42" s="111">
        <v>32</v>
      </c>
      <c r="C42" s="104" t="s">
        <v>415</v>
      </c>
      <c r="D42" s="116">
        <v>50000</v>
      </c>
      <c r="E42" s="116"/>
      <c r="F42" s="117"/>
      <c r="G42" s="117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21">
        <f t="shared" si="4"/>
        <v>50000</v>
      </c>
      <c r="AV42" s="325" t="s">
        <v>251</v>
      </c>
    </row>
    <row r="43" spans="1:48" s="91" customFormat="1" ht="72.75" customHeight="1">
      <c r="A43" s="255" t="s">
        <v>63</v>
      </c>
      <c r="B43" s="256"/>
      <c r="C43" s="257"/>
      <c r="D43" s="116">
        <f aca="true" t="shared" si="9" ref="D43:AU43">D41+D38+D33+D30+D28+D26+D24+D23+D22+D21+D20+D19</f>
        <v>545000</v>
      </c>
      <c r="E43" s="116">
        <f t="shared" si="9"/>
        <v>2300</v>
      </c>
      <c r="F43" s="116">
        <f t="shared" si="9"/>
        <v>1500</v>
      </c>
      <c r="G43" s="116">
        <f t="shared" si="9"/>
        <v>1500</v>
      </c>
      <c r="H43" s="116">
        <f t="shared" si="9"/>
        <v>1500</v>
      </c>
      <c r="I43" s="116">
        <f t="shared" si="9"/>
        <v>1800</v>
      </c>
      <c r="J43" s="116">
        <f t="shared" si="9"/>
        <v>1500</v>
      </c>
      <c r="K43" s="116">
        <f t="shared" si="9"/>
        <v>1200</v>
      </c>
      <c r="L43" s="116">
        <f t="shared" si="9"/>
        <v>1500</v>
      </c>
      <c r="M43" s="116">
        <f t="shared" si="9"/>
        <v>2000</v>
      </c>
      <c r="N43" s="116">
        <f t="shared" si="9"/>
        <v>2200</v>
      </c>
      <c r="O43" s="116">
        <f t="shared" si="9"/>
        <v>1500</v>
      </c>
      <c r="P43" s="116">
        <f t="shared" si="9"/>
        <v>1800</v>
      </c>
      <c r="Q43" s="116">
        <f t="shared" si="9"/>
        <v>2000</v>
      </c>
      <c r="R43" s="116">
        <f t="shared" si="9"/>
        <v>1800</v>
      </c>
      <c r="S43" s="116">
        <f t="shared" si="9"/>
        <v>1500</v>
      </c>
      <c r="T43" s="116">
        <f t="shared" si="9"/>
        <v>1500</v>
      </c>
      <c r="U43" s="116">
        <f t="shared" si="9"/>
        <v>1500</v>
      </c>
      <c r="V43" s="116">
        <f t="shared" si="9"/>
        <v>4600</v>
      </c>
      <c r="W43" s="116">
        <f t="shared" si="9"/>
        <v>1500</v>
      </c>
      <c r="X43" s="116">
        <f t="shared" si="9"/>
        <v>1500</v>
      </c>
      <c r="Y43" s="116">
        <f t="shared" si="9"/>
        <v>1500</v>
      </c>
      <c r="Z43" s="116">
        <f t="shared" si="9"/>
        <v>1500</v>
      </c>
      <c r="AA43" s="116">
        <f t="shared" si="9"/>
        <v>2000</v>
      </c>
      <c r="AB43" s="116">
        <f t="shared" si="9"/>
        <v>1700</v>
      </c>
      <c r="AC43" s="116">
        <f t="shared" si="9"/>
        <v>1500</v>
      </c>
      <c r="AD43" s="116">
        <f t="shared" si="9"/>
        <v>1500</v>
      </c>
      <c r="AE43" s="116">
        <f t="shared" si="9"/>
        <v>2300</v>
      </c>
      <c r="AF43" s="116">
        <f t="shared" si="9"/>
        <v>1800</v>
      </c>
      <c r="AG43" s="116">
        <f t="shared" si="9"/>
        <v>1800</v>
      </c>
      <c r="AH43" s="116">
        <f t="shared" si="9"/>
        <v>2300</v>
      </c>
      <c r="AI43" s="116">
        <f t="shared" si="9"/>
        <v>1500</v>
      </c>
      <c r="AJ43" s="116">
        <f t="shared" si="9"/>
        <v>2300</v>
      </c>
      <c r="AK43" s="116">
        <f t="shared" si="9"/>
        <v>1500</v>
      </c>
      <c r="AL43" s="116">
        <f t="shared" si="9"/>
        <v>1500</v>
      </c>
      <c r="AM43" s="116">
        <f t="shared" si="9"/>
        <v>1500</v>
      </c>
      <c r="AN43" s="116">
        <f t="shared" si="9"/>
        <v>2000</v>
      </c>
      <c r="AO43" s="116">
        <f t="shared" si="9"/>
        <v>1500</v>
      </c>
      <c r="AP43" s="116">
        <f t="shared" si="9"/>
        <v>1500</v>
      </c>
      <c r="AQ43" s="116">
        <f t="shared" si="9"/>
        <v>1500</v>
      </c>
      <c r="AR43" s="116">
        <f t="shared" si="9"/>
        <v>2300</v>
      </c>
      <c r="AS43" s="116">
        <f t="shared" si="9"/>
        <v>1500</v>
      </c>
      <c r="AT43" s="116">
        <f t="shared" si="9"/>
        <v>2300</v>
      </c>
      <c r="AU43" s="116">
        <f t="shared" si="9"/>
        <v>620000</v>
      </c>
      <c r="AV43" s="116"/>
    </row>
    <row r="44" spans="1:48" s="91" customFormat="1" ht="12">
      <c r="A44" s="107">
        <v>28</v>
      </c>
      <c r="B44" s="111"/>
      <c r="C44" s="104" t="s">
        <v>82</v>
      </c>
      <c r="D44" s="116"/>
      <c r="E44" s="116"/>
      <c r="F44" s="117"/>
      <c r="G44" s="117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21"/>
      <c r="AV44" s="116"/>
    </row>
    <row r="45" spans="1:48" s="91" customFormat="1" ht="24">
      <c r="A45" s="107">
        <v>2821</v>
      </c>
      <c r="B45" s="111"/>
      <c r="C45" s="104" t="s">
        <v>83</v>
      </c>
      <c r="D45" s="116"/>
      <c r="E45" s="116"/>
      <c r="F45" s="117"/>
      <c r="G45" s="117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21">
        <f t="shared" si="4"/>
        <v>0</v>
      </c>
      <c r="AV45" s="116"/>
    </row>
    <row r="46" spans="1:48" s="91" customFormat="1" ht="49.5" customHeight="1">
      <c r="A46" s="107"/>
      <c r="B46" s="111">
        <v>303</v>
      </c>
      <c r="C46" s="104" t="s">
        <v>93</v>
      </c>
      <c r="D46" s="116">
        <v>0</v>
      </c>
      <c r="E46" s="116"/>
      <c r="F46" s="117"/>
      <c r="G46" s="117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21">
        <f t="shared" si="4"/>
        <v>0</v>
      </c>
      <c r="AV46" s="116" t="s">
        <v>251</v>
      </c>
    </row>
    <row r="47" spans="1:48" s="91" customFormat="1" ht="30.75" customHeight="1">
      <c r="A47" s="107">
        <v>25</v>
      </c>
      <c r="B47" s="111"/>
      <c r="C47" s="104" t="s">
        <v>425</v>
      </c>
      <c r="D47" s="116"/>
      <c r="E47" s="116"/>
      <c r="F47" s="117"/>
      <c r="G47" s="117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21"/>
      <c r="AV47" s="116"/>
    </row>
    <row r="48" spans="1:48" s="91" customFormat="1" ht="53.25" customHeight="1">
      <c r="A48" s="107">
        <v>2511</v>
      </c>
      <c r="B48" s="111">
        <v>304</v>
      </c>
      <c r="C48" s="104" t="s">
        <v>102</v>
      </c>
      <c r="D48" s="116">
        <f>D49</f>
        <v>500000</v>
      </c>
      <c r="E48" s="116"/>
      <c r="F48" s="117"/>
      <c r="G48" s="117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21"/>
      <c r="AV48" s="116"/>
    </row>
    <row r="49" spans="1:48" s="91" customFormat="1" ht="59.25" customHeight="1">
      <c r="A49" s="107" t="s">
        <v>173</v>
      </c>
      <c r="B49" s="111">
        <v>144</v>
      </c>
      <c r="C49" s="327" t="s">
        <v>426</v>
      </c>
      <c r="D49" s="116">
        <v>500000</v>
      </c>
      <c r="E49" s="116"/>
      <c r="F49" s="117"/>
      <c r="G49" s="117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21">
        <f>SUM(D49:AT49)</f>
        <v>500000</v>
      </c>
      <c r="AV49" s="116"/>
    </row>
    <row r="50" spans="1:48" s="91" customFormat="1" ht="72" customHeight="1">
      <c r="A50" s="259" t="s">
        <v>85</v>
      </c>
      <c r="B50" s="260"/>
      <c r="C50" s="262"/>
      <c r="D50" s="116">
        <f>D12+D15+D43+D49+D46</f>
        <v>1848000</v>
      </c>
      <c r="E50" s="116">
        <f aca="true" t="shared" si="10" ref="E50:AT50">E12+E15+E43+E49</f>
        <v>79850</v>
      </c>
      <c r="F50" s="116">
        <f t="shared" si="10"/>
        <v>57050</v>
      </c>
      <c r="G50" s="116">
        <f t="shared" si="10"/>
        <v>61050</v>
      </c>
      <c r="H50" s="116">
        <f t="shared" si="10"/>
        <v>65050</v>
      </c>
      <c r="I50" s="116">
        <f t="shared" si="10"/>
        <v>65350</v>
      </c>
      <c r="J50" s="116">
        <f t="shared" si="10"/>
        <v>65050</v>
      </c>
      <c r="K50" s="116">
        <f t="shared" si="10"/>
        <v>63750</v>
      </c>
      <c r="L50" s="116">
        <f t="shared" si="10"/>
        <v>64050</v>
      </c>
      <c r="M50" s="116">
        <f t="shared" si="10"/>
        <v>182550</v>
      </c>
      <c r="N50" s="116">
        <f t="shared" si="10"/>
        <v>135750</v>
      </c>
      <c r="O50" s="116">
        <f t="shared" si="10"/>
        <v>115950</v>
      </c>
      <c r="P50" s="116">
        <f t="shared" si="10"/>
        <v>129250</v>
      </c>
      <c r="Q50" s="116">
        <f t="shared" si="10"/>
        <v>143450</v>
      </c>
      <c r="R50" s="116">
        <f t="shared" si="10"/>
        <v>51750</v>
      </c>
      <c r="S50" s="116">
        <f t="shared" si="10"/>
        <v>46450</v>
      </c>
      <c r="T50" s="116">
        <f t="shared" si="10"/>
        <v>44550</v>
      </c>
      <c r="U50" s="116">
        <f t="shared" si="10"/>
        <v>43550</v>
      </c>
      <c r="V50" s="116">
        <f t="shared" si="10"/>
        <v>47650</v>
      </c>
      <c r="W50" s="116">
        <f t="shared" si="10"/>
        <v>44050</v>
      </c>
      <c r="X50" s="116">
        <f t="shared" si="10"/>
        <v>41050</v>
      </c>
      <c r="Y50" s="116">
        <f t="shared" si="10"/>
        <v>40400</v>
      </c>
      <c r="Z50" s="116">
        <f t="shared" si="10"/>
        <v>39900</v>
      </c>
      <c r="AA50" s="116">
        <f t="shared" si="10"/>
        <v>49400</v>
      </c>
      <c r="AB50" s="116">
        <f t="shared" si="10"/>
        <v>47100</v>
      </c>
      <c r="AC50" s="116">
        <f t="shared" si="10"/>
        <v>42900</v>
      </c>
      <c r="AD50" s="116">
        <f t="shared" si="10"/>
        <v>42500</v>
      </c>
      <c r="AE50" s="116">
        <f t="shared" si="10"/>
        <v>85300</v>
      </c>
      <c r="AF50" s="116">
        <f t="shared" si="10"/>
        <v>78600</v>
      </c>
      <c r="AG50" s="116">
        <f t="shared" si="10"/>
        <v>69000</v>
      </c>
      <c r="AH50" s="116">
        <f t="shared" si="10"/>
        <v>79800</v>
      </c>
      <c r="AI50" s="116">
        <f t="shared" si="10"/>
        <v>57500</v>
      </c>
      <c r="AJ50" s="116">
        <f t="shared" si="10"/>
        <v>51300</v>
      </c>
      <c r="AK50" s="116">
        <f t="shared" si="10"/>
        <v>47500</v>
      </c>
      <c r="AL50" s="116">
        <f t="shared" si="10"/>
        <v>43500</v>
      </c>
      <c r="AM50" s="116">
        <f t="shared" si="10"/>
        <v>41500</v>
      </c>
      <c r="AN50" s="116">
        <f t="shared" si="10"/>
        <v>34000</v>
      </c>
      <c r="AO50" s="116">
        <f t="shared" si="10"/>
        <v>33500</v>
      </c>
      <c r="AP50" s="116">
        <f t="shared" si="10"/>
        <v>29500</v>
      </c>
      <c r="AQ50" s="116">
        <f t="shared" si="10"/>
        <v>29500</v>
      </c>
      <c r="AR50" s="116">
        <f t="shared" si="10"/>
        <v>35300</v>
      </c>
      <c r="AS50" s="116">
        <f t="shared" si="10"/>
        <v>30500</v>
      </c>
      <c r="AT50" s="116">
        <f t="shared" si="10"/>
        <v>118300</v>
      </c>
      <c r="AU50" s="116">
        <f>SUM(D50:AT50)</f>
        <v>4522000</v>
      </c>
      <c r="AV50" s="116"/>
    </row>
    <row r="51" ht="19.5" customHeight="1">
      <c r="AS51" s="90" t="s">
        <v>173</v>
      </c>
    </row>
  </sheetData>
  <sheetProtection/>
  <mergeCells count="7">
    <mergeCell ref="A1:P1"/>
    <mergeCell ref="A50:C50"/>
    <mergeCell ref="A43:C43"/>
    <mergeCell ref="A5:A11"/>
    <mergeCell ref="A15:C15"/>
    <mergeCell ref="A12:C12"/>
    <mergeCell ref="A18:A42"/>
  </mergeCells>
  <printOptions horizontalCentered="1"/>
  <pageMargins left="0.1968503937007874" right="0.15748031496062992" top="0.9055118110236221" bottom="0.35433070866141736" header="0.2362204724409449" footer="0.15748031496062992"/>
  <pageSetup horizontalDpi="300" verticalDpi="300" orientation="landscape" paperSize="9" scale="85" r:id="rId1"/>
  <headerFooter alignWithMargins="0">
    <oddHeader>&amp;C&amp;"Arial,غامق"&amp;12بيان النفقات الجارية لمديريات التربية والتعليم للعام 2023&amp;R
الفصل : 2501 وزارة التربية والتعليم
البرنامج : 4415 التربية الخاصة</oddHeader>
    <oddFooter>&amp;LForm# QF 27-56 rev.a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X29"/>
  <sheetViews>
    <sheetView rightToLeft="1" zoomScale="130" zoomScaleNormal="130" zoomScalePageLayoutView="0" workbookViewId="0" topLeftCell="A1">
      <selection activeCell="G7" sqref="G7"/>
    </sheetView>
  </sheetViews>
  <sheetFormatPr defaultColWidth="9.140625" defaultRowHeight="19.5" customHeight="1"/>
  <cols>
    <col min="1" max="1" width="5.140625" style="124" customWidth="1"/>
    <col min="2" max="2" width="4.8515625" style="103" bestFit="1" customWidth="1"/>
    <col min="3" max="3" width="16.8515625" style="103" bestFit="1" customWidth="1"/>
    <col min="4" max="47" width="2.8515625" style="90" customWidth="1"/>
    <col min="48" max="48" width="4.00390625" style="90" customWidth="1"/>
    <col min="49" max="49" width="9.140625" style="90" customWidth="1"/>
    <col min="50" max="50" width="10.7109375" style="90" customWidth="1"/>
    <col min="51" max="16384" width="9.140625" style="90" customWidth="1"/>
  </cols>
  <sheetData>
    <row r="1" spans="1:10" ht="19.5" customHeight="1">
      <c r="A1" s="196" t="s">
        <v>36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48" s="105" customFormat="1" ht="102.75" customHeight="1">
      <c r="A2" s="93" t="s">
        <v>44</v>
      </c>
      <c r="B2" s="93" t="s">
        <v>45</v>
      </c>
      <c r="C2" s="94" t="s">
        <v>46</v>
      </c>
      <c r="D2" s="93" t="s">
        <v>118</v>
      </c>
      <c r="E2" s="93" t="s">
        <v>174</v>
      </c>
      <c r="F2" s="93" t="s">
        <v>289</v>
      </c>
      <c r="G2" s="93" t="s">
        <v>176</v>
      </c>
      <c r="H2" s="93" t="s">
        <v>177</v>
      </c>
      <c r="I2" s="93" t="s">
        <v>178</v>
      </c>
      <c r="J2" s="93" t="s">
        <v>119</v>
      </c>
      <c r="K2" s="93" t="s">
        <v>120</v>
      </c>
      <c r="L2" s="93" t="s">
        <v>121</v>
      </c>
      <c r="M2" s="93" t="s">
        <v>122</v>
      </c>
      <c r="N2" s="93" t="s">
        <v>123</v>
      </c>
      <c r="O2" s="93" t="s">
        <v>124</v>
      </c>
      <c r="P2" s="93" t="s">
        <v>125</v>
      </c>
      <c r="Q2" s="93" t="s">
        <v>126</v>
      </c>
      <c r="R2" s="93" t="s">
        <v>179</v>
      </c>
      <c r="S2" s="93" t="s">
        <v>180</v>
      </c>
      <c r="T2" s="93" t="s">
        <v>181</v>
      </c>
      <c r="U2" s="93" t="s">
        <v>182</v>
      </c>
      <c r="V2" s="93" t="s">
        <v>183</v>
      </c>
      <c r="W2" s="93" t="s">
        <v>184</v>
      </c>
      <c r="X2" s="93" t="s">
        <v>185</v>
      </c>
      <c r="Y2" s="93" t="s">
        <v>127</v>
      </c>
      <c r="Z2" s="93" t="s">
        <v>128</v>
      </c>
      <c r="AA2" s="93" t="s">
        <v>129</v>
      </c>
      <c r="AB2" s="93" t="s">
        <v>130</v>
      </c>
      <c r="AC2" s="93" t="s">
        <v>131</v>
      </c>
      <c r="AD2" s="93" t="s">
        <v>132</v>
      </c>
      <c r="AE2" s="93" t="s">
        <v>133</v>
      </c>
      <c r="AF2" s="93" t="s">
        <v>134</v>
      </c>
      <c r="AG2" s="93" t="s">
        <v>135</v>
      </c>
      <c r="AH2" s="93" t="s">
        <v>136</v>
      </c>
      <c r="AI2" s="93" t="s">
        <v>137</v>
      </c>
      <c r="AJ2" s="93" t="s">
        <v>138</v>
      </c>
      <c r="AK2" s="93" t="s">
        <v>139</v>
      </c>
      <c r="AL2" s="93" t="s">
        <v>140</v>
      </c>
      <c r="AM2" s="93" t="s">
        <v>141</v>
      </c>
      <c r="AN2" s="93" t="s">
        <v>142</v>
      </c>
      <c r="AO2" s="93" t="s">
        <v>143</v>
      </c>
      <c r="AP2" s="93" t="s">
        <v>144</v>
      </c>
      <c r="AQ2" s="93" t="s">
        <v>145</v>
      </c>
      <c r="AR2" s="93" t="s">
        <v>146</v>
      </c>
      <c r="AS2" s="93" t="s">
        <v>147</v>
      </c>
      <c r="AT2" s="93" t="s">
        <v>148</v>
      </c>
      <c r="AU2" s="93" t="s">
        <v>63</v>
      </c>
      <c r="AV2" s="93" t="s">
        <v>149</v>
      </c>
    </row>
    <row r="3" spans="1:48" ht="12">
      <c r="A3" s="106">
        <v>21</v>
      </c>
      <c r="B3" s="201" t="s">
        <v>47</v>
      </c>
      <c r="C3" s="202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102"/>
      <c r="AV3" s="97"/>
    </row>
    <row r="4" spans="1:48" s="91" customFormat="1" ht="12">
      <c r="A4" s="111">
        <v>2111</v>
      </c>
      <c r="B4" s="199" t="s">
        <v>48</v>
      </c>
      <c r="C4" s="200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</row>
    <row r="5" spans="1:50" s="91" customFormat="1" ht="71.25" customHeight="1">
      <c r="A5" s="198"/>
      <c r="B5" s="111">
        <v>101</v>
      </c>
      <c r="C5" s="104" t="s">
        <v>49</v>
      </c>
      <c r="D5" s="328">
        <v>0</v>
      </c>
      <c r="E5" s="328">
        <v>250</v>
      </c>
      <c r="F5" s="328">
        <v>150</v>
      </c>
      <c r="G5" s="328">
        <v>150</v>
      </c>
      <c r="H5" s="328">
        <v>150</v>
      </c>
      <c r="I5" s="328">
        <v>150</v>
      </c>
      <c r="J5" s="328">
        <v>150</v>
      </c>
      <c r="K5" s="328">
        <v>150</v>
      </c>
      <c r="L5" s="328">
        <v>150</v>
      </c>
      <c r="M5" s="328">
        <v>150</v>
      </c>
      <c r="N5" s="328">
        <v>200</v>
      </c>
      <c r="O5" s="328">
        <v>200</v>
      </c>
      <c r="P5" s="328">
        <v>400</v>
      </c>
      <c r="Q5" s="328">
        <v>150</v>
      </c>
      <c r="R5" s="328">
        <v>150</v>
      </c>
      <c r="S5" s="328">
        <v>150</v>
      </c>
      <c r="T5" s="328">
        <v>150</v>
      </c>
      <c r="U5" s="328">
        <v>150</v>
      </c>
      <c r="V5" s="328">
        <v>150</v>
      </c>
      <c r="W5" s="328">
        <v>150</v>
      </c>
      <c r="X5" s="328">
        <v>150</v>
      </c>
      <c r="Y5" s="328">
        <v>150</v>
      </c>
      <c r="Z5" s="328">
        <v>200</v>
      </c>
      <c r="AA5" s="328">
        <v>200</v>
      </c>
      <c r="AB5" s="328">
        <v>200</v>
      </c>
      <c r="AC5" s="328">
        <v>200</v>
      </c>
      <c r="AD5" s="328">
        <v>200</v>
      </c>
      <c r="AE5" s="328">
        <v>200</v>
      </c>
      <c r="AF5" s="328">
        <v>200</v>
      </c>
      <c r="AG5" s="328">
        <v>400</v>
      </c>
      <c r="AH5" s="328">
        <v>400</v>
      </c>
      <c r="AI5" s="328">
        <v>400</v>
      </c>
      <c r="AJ5" s="328">
        <v>200</v>
      </c>
      <c r="AK5" s="328">
        <v>200</v>
      </c>
      <c r="AL5" s="328">
        <v>200</v>
      </c>
      <c r="AM5" s="328">
        <v>200</v>
      </c>
      <c r="AN5" s="328">
        <v>200</v>
      </c>
      <c r="AO5" s="328">
        <v>200</v>
      </c>
      <c r="AP5" s="328">
        <v>200</v>
      </c>
      <c r="AQ5" s="328">
        <v>200</v>
      </c>
      <c r="AR5" s="328">
        <v>400</v>
      </c>
      <c r="AS5" s="328">
        <v>400</v>
      </c>
      <c r="AT5" s="328">
        <v>400</v>
      </c>
      <c r="AU5" s="328">
        <f>SUM(D5:AT5)</f>
        <v>9000</v>
      </c>
      <c r="AV5" s="328" t="s">
        <v>251</v>
      </c>
      <c r="AW5" s="126">
        <f>AX5-AU5</f>
        <v>1000</v>
      </c>
      <c r="AX5" s="91">
        <v>10000</v>
      </c>
    </row>
    <row r="6" spans="1:50" s="91" customFormat="1" ht="62.25" customHeight="1">
      <c r="A6" s="198"/>
      <c r="B6" s="111">
        <v>102</v>
      </c>
      <c r="C6" s="104" t="s">
        <v>50</v>
      </c>
      <c r="D6" s="328">
        <v>0</v>
      </c>
      <c r="E6" s="328">
        <v>9500</v>
      </c>
      <c r="F6" s="328">
        <v>9500</v>
      </c>
      <c r="G6" s="328">
        <v>9500</v>
      </c>
      <c r="H6" s="328">
        <v>9500</v>
      </c>
      <c r="I6" s="328">
        <v>10500</v>
      </c>
      <c r="J6" s="328">
        <v>10500</v>
      </c>
      <c r="K6" s="328">
        <v>10500</v>
      </c>
      <c r="L6" s="328">
        <v>10500</v>
      </c>
      <c r="M6" s="328">
        <v>22500</v>
      </c>
      <c r="N6" s="328">
        <v>20500</v>
      </c>
      <c r="O6" s="328">
        <v>20500</v>
      </c>
      <c r="P6" s="328">
        <v>20500</v>
      </c>
      <c r="Q6" s="328">
        <v>20500</v>
      </c>
      <c r="R6" s="328">
        <v>20500</v>
      </c>
      <c r="S6" s="328">
        <v>10000</v>
      </c>
      <c r="T6" s="328">
        <v>9000</v>
      </c>
      <c r="U6" s="328">
        <v>10000</v>
      </c>
      <c r="V6" s="328">
        <v>12000</v>
      </c>
      <c r="W6" s="328">
        <v>10000</v>
      </c>
      <c r="X6" s="328">
        <v>10000</v>
      </c>
      <c r="Y6" s="328">
        <v>10000</v>
      </c>
      <c r="Z6" s="328">
        <v>9000</v>
      </c>
      <c r="AA6" s="328">
        <v>14000</v>
      </c>
      <c r="AB6" s="328">
        <v>13000</v>
      </c>
      <c r="AC6" s="328">
        <v>13000</v>
      </c>
      <c r="AD6" s="328">
        <v>13000</v>
      </c>
      <c r="AE6" s="328">
        <v>20000</v>
      </c>
      <c r="AF6" s="328">
        <v>15000</v>
      </c>
      <c r="AG6" s="328">
        <v>15000</v>
      </c>
      <c r="AH6" s="328">
        <v>7000</v>
      </c>
      <c r="AI6" s="328">
        <v>5000</v>
      </c>
      <c r="AJ6" s="328">
        <v>15000</v>
      </c>
      <c r="AK6" s="328">
        <v>15000</v>
      </c>
      <c r="AL6" s="328">
        <v>10000</v>
      </c>
      <c r="AM6" s="328">
        <v>10000</v>
      </c>
      <c r="AN6" s="328">
        <v>15000</v>
      </c>
      <c r="AO6" s="328">
        <v>15000</v>
      </c>
      <c r="AP6" s="328">
        <v>10000</v>
      </c>
      <c r="AQ6" s="328">
        <v>10000</v>
      </c>
      <c r="AR6" s="328">
        <v>30000</v>
      </c>
      <c r="AS6" s="328">
        <v>20000</v>
      </c>
      <c r="AT6" s="328">
        <v>50000</v>
      </c>
      <c r="AU6" s="328">
        <f aca="true" t="shared" si="0" ref="AU6:AU29">SUM(D6:AT6)</f>
        <v>600000</v>
      </c>
      <c r="AV6" s="328" t="s">
        <v>251</v>
      </c>
      <c r="AW6" s="126">
        <f>AX6-AU6</f>
        <v>-10000</v>
      </c>
      <c r="AX6" s="91">
        <v>590000</v>
      </c>
    </row>
    <row r="7" spans="1:50" s="91" customFormat="1" ht="62.25" customHeight="1">
      <c r="A7" s="198"/>
      <c r="B7" s="111">
        <v>105</v>
      </c>
      <c r="C7" s="104" t="s">
        <v>104</v>
      </c>
      <c r="D7" s="328">
        <v>900000</v>
      </c>
      <c r="E7" s="328">
        <v>0</v>
      </c>
      <c r="F7" s="328">
        <v>0</v>
      </c>
      <c r="G7" s="328">
        <v>0</v>
      </c>
      <c r="H7" s="328">
        <v>0</v>
      </c>
      <c r="I7" s="328">
        <v>0</v>
      </c>
      <c r="J7" s="328">
        <v>0</v>
      </c>
      <c r="K7" s="328">
        <v>0</v>
      </c>
      <c r="L7" s="328">
        <v>0</v>
      </c>
      <c r="M7" s="328">
        <v>0</v>
      </c>
      <c r="N7" s="328">
        <v>0</v>
      </c>
      <c r="O7" s="328">
        <v>0</v>
      </c>
      <c r="P7" s="328">
        <v>0</v>
      </c>
      <c r="Q7" s="328">
        <v>0</v>
      </c>
      <c r="R7" s="328">
        <v>0</v>
      </c>
      <c r="S7" s="328">
        <v>0</v>
      </c>
      <c r="T7" s="328">
        <v>0</v>
      </c>
      <c r="U7" s="328">
        <v>0</v>
      </c>
      <c r="V7" s="328">
        <v>0</v>
      </c>
      <c r="W7" s="328">
        <v>0</v>
      </c>
      <c r="X7" s="328">
        <v>0</v>
      </c>
      <c r="Y7" s="328">
        <v>0</v>
      </c>
      <c r="Z7" s="328">
        <v>0</v>
      </c>
      <c r="AA7" s="328">
        <v>0</v>
      </c>
      <c r="AB7" s="328">
        <v>0</v>
      </c>
      <c r="AC7" s="328">
        <v>0</v>
      </c>
      <c r="AD7" s="328">
        <v>0</v>
      </c>
      <c r="AE7" s="328">
        <v>0</v>
      </c>
      <c r="AF7" s="328">
        <v>0</v>
      </c>
      <c r="AG7" s="328">
        <v>0</v>
      </c>
      <c r="AH7" s="328">
        <v>0</v>
      </c>
      <c r="AI7" s="328">
        <v>0</v>
      </c>
      <c r="AJ7" s="328">
        <v>0</v>
      </c>
      <c r="AK7" s="328">
        <v>0</v>
      </c>
      <c r="AL7" s="328">
        <v>0</v>
      </c>
      <c r="AM7" s="328">
        <v>0</v>
      </c>
      <c r="AN7" s="328">
        <v>0</v>
      </c>
      <c r="AO7" s="328">
        <v>0</v>
      </c>
      <c r="AP7" s="328">
        <v>0</v>
      </c>
      <c r="AQ7" s="328">
        <v>0</v>
      </c>
      <c r="AR7" s="328">
        <v>0</v>
      </c>
      <c r="AS7" s="328">
        <v>0</v>
      </c>
      <c r="AT7" s="328">
        <v>0</v>
      </c>
      <c r="AU7" s="328">
        <f t="shared" si="0"/>
        <v>900000</v>
      </c>
      <c r="AV7" s="328" t="s">
        <v>251</v>
      </c>
      <c r="AW7" s="126">
        <f>AX7-AU7</f>
        <v>-150000</v>
      </c>
      <c r="AX7" s="91">
        <v>750000</v>
      </c>
    </row>
    <row r="8" spans="1:50" s="91" customFormat="1" ht="39.75" customHeight="1">
      <c r="A8" s="198"/>
      <c r="B8" s="111">
        <v>106</v>
      </c>
      <c r="C8" s="104" t="s">
        <v>86</v>
      </c>
      <c r="D8" s="328">
        <v>8000</v>
      </c>
      <c r="E8" s="328">
        <v>0</v>
      </c>
      <c r="F8" s="328">
        <v>0</v>
      </c>
      <c r="G8" s="328">
        <v>0</v>
      </c>
      <c r="H8" s="328">
        <v>0</v>
      </c>
      <c r="I8" s="328">
        <v>0</v>
      </c>
      <c r="J8" s="328">
        <v>0</v>
      </c>
      <c r="K8" s="328">
        <v>0</v>
      </c>
      <c r="L8" s="328">
        <v>0</v>
      </c>
      <c r="M8" s="328">
        <v>0</v>
      </c>
      <c r="N8" s="328">
        <v>0</v>
      </c>
      <c r="O8" s="328">
        <v>0</v>
      </c>
      <c r="P8" s="328">
        <v>0</v>
      </c>
      <c r="Q8" s="328">
        <v>0</v>
      </c>
      <c r="R8" s="328">
        <v>0</v>
      </c>
      <c r="S8" s="328">
        <v>0</v>
      </c>
      <c r="T8" s="328">
        <v>0</v>
      </c>
      <c r="U8" s="328">
        <v>0</v>
      </c>
      <c r="V8" s="328">
        <v>0</v>
      </c>
      <c r="W8" s="328">
        <v>0</v>
      </c>
      <c r="X8" s="328">
        <v>0</v>
      </c>
      <c r="Y8" s="328">
        <v>0</v>
      </c>
      <c r="Z8" s="328">
        <v>0</v>
      </c>
      <c r="AA8" s="328">
        <v>0</v>
      </c>
      <c r="AB8" s="328">
        <v>0</v>
      </c>
      <c r="AC8" s="328">
        <v>0</v>
      </c>
      <c r="AD8" s="328">
        <v>0</v>
      </c>
      <c r="AE8" s="328">
        <v>0</v>
      </c>
      <c r="AF8" s="328">
        <v>0</v>
      </c>
      <c r="AG8" s="328">
        <v>0</v>
      </c>
      <c r="AH8" s="328">
        <v>0</v>
      </c>
      <c r="AI8" s="328">
        <v>0</v>
      </c>
      <c r="AJ8" s="328">
        <v>0</v>
      </c>
      <c r="AK8" s="328">
        <v>0</v>
      </c>
      <c r="AL8" s="328">
        <v>0</v>
      </c>
      <c r="AM8" s="328">
        <v>0</v>
      </c>
      <c r="AN8" s="328">
        <v>0</v>
      </c>
      <c r="AO8" s="328">
        <v>0</v>
      </c>
      <c r="AP8" s="328">
        <v>0</v>
      </c>
      <c r="AQ8" s="328">
        <v>0</v>
      </c>
      <c r="AR8" s="328">
        <v>0</v>
      </c>
      <c r="AS8" s="328">
        <v>0</v>
      </c>
      <c r="AT8" s="328">
        <v>0</v>
      </c>
      <c r="AU8" s="328">
        <f t="shared" si="0"/>
        <v>8000</v>
      </c>
      <c r="AV8" s="328" t="s">
        <v>251</v>
      </c>
      <c r="AW8" s="126">
        <f>AX8-AU8</f>
        <v>-3000</v>
      </c>
      <c r="AX8" s="91">
        <v>5000</v>
      </c>
    </row>
    <row r="9" spans="1:50" s="91" customFormat="1" ht="70.5" customHeight="1">
      <c r="A9" s="198"/>
      <c r="B9" s="111">
        <v>111</v>
      </c>
      <c r="C9" s="104" t="s">
        <v>54</v>
      </c>
      <c r="D9" s="328">
        <v>0</v>
      </c>
      <c r="E9" s="328">
        <v>40000</v>
      </c>
      <c r="F9" s="328">
        <v>40000</v>
      </c>
      <c r="G9" s="328">
        <v>40000</v>
      </c>
      <c r="H9" s="328">
        <v>40000</v>
      </c>
      <c r="I9" s="328">
        <v>40000</v>
      </c>
      <c r="J9" s="328">
        <v>37000</v>
      </c>
      <c r="K9" s="328">
        <v>35000</v>
      </c>
      <c r="L9" s="328">
        <v>35000</v>
      </c>
      <c r="M9" s="328">
        <v>42000</v>
      </c>
      <c r="N9" s="328">
        <v>42000</v>
      </c>
      <c r="O9" s="328">
        <v>42000</v>
      </c>
      <c r="P9" s="328">
        <v>42000</v>
      </c>
      <c r="Q9" s="328">
        <v>42000</v>
      </c>
      <c r="R9" s="328">
        <v>16000</v>
      </c>
      <c r="S9" s="328">
        <v>16000</v>
      </c>
      <c r="T9" s="328">
        <v>16000</v>
      </c>
      <c r="U9" s="328">
        <v>16000</v>
      </c>
      <c r="V9" s="328">
        <v>16000</v>
      </c>
      <c r="W9" s="328">
        <v>16000</v>
      </c>
      <c r="X9" s="328">
        <v>16000</v>
      </c>
      <c r="Y9" s="328">
        <v>16000</v>
      </c>
      <c r="Z9" s="328">
        <v>16000</v>
      </c>
      <c r="AA9" s="328">
        <v>16000</v>
      </c>
      <c r="AB9" s="328">
        <v>16000</v>
      </c>
      <c r="AC9" s="328">
        <v>16000</v>
      </c>
      <c r="AD9" s="328">
        <v>16000</v>
      </c>
      <c r="AE9" s="328">
        <v>30000</v>
      </c>
      <c r="AF9" s="328">
        <v>30000</v>
      </c>
      <c r="AG9" s="328">
        <v>30000</v>
      </c>
      <c r="AH9" s="328">
        <v>55000</v>
      </c>
      <c r="AI9" s="328">
        <v>45000</v>
      </c>
      <c r="AJ9" s="328">
        <v>45000</v>
      </c>
      <c r="AK9" s="328">
        <v>45000</v>
      </c>
      <c r="AL9" s="328">
        <v>45000</v>
      </c>
      <c r="AM9" s="328">
        <v>45000</v>
      </c>
      <c r="AN9" s="328">
        <v>45000</v>
      </c>
      <c r="AO9" s="328">
        <v>45000</v>
      </c>
      <c r="AP9" s="328">
        <v>45000</v>
      </c>
      <c r="AQ9" s="328">
        <v>40000</v>
      </c>
      <c r="AR9" s="328">
        <v>40000</v>
      </c>
      <c r="AS9" s="328">
        <v>40000</v>
      </c>
      <c r="AT9" s="328">
        <v>40000</v>
      </c>
      <c r="AU9" s="328">
        <f t="shared" si="0"/>
        <v>1390000</v>
      </c>
      <c r="AV9" s="328" t="s">
        <v>251</v>
      </c>
      <c r="AW9" s="126">
        <f>AX9-AU9</f>
        <v>-290000</v>
      </c>
      <c r="AX9" s="126">
        <v>1100000</v>
      </c>
    </row>
    <row r="10" spans="1:50" s="91" customFormat="1" ht="70.5" customHeight="1">
      <c r="A10" s="127"/>
      <c r="B10" s="111">
        <v>120</v>
      </c>
      <c r="C10" s="327" t="s">
        <v>416</v>
      </c>
      <c r="D10" s="328">
        <v>1431000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8">
        <v>0</v>
      </c>
      <c r="R10" s="328">
        <v>0</v>
      </c>
      <c r="S10" s="328">
        <v>0</v>
      </c>
      <c r="T10" s="328">
        <v>0</v>
      </c>
      <c r="U10" s="328">
        <v>0</v>
      </c>
      <c r="V10" s="328">
        <v>0</v>
      </c>
      <c r="W10" s="328">
        <v>0</v>
      </c>
      <c r="X10" s="328">
        <v>0</v>
      </c>
      <c r="Y10" s="328">
        <v>0</v>
      </c>
      <c r="Z10" s="328">
        <v>0</v>
      </c>
      <c r="AA10" s="328">
        <v>0</v>
      </c>
      <c r="AB10" s="328">
        <v>0</v>
      </c>
      <c r="AC10" s="328">
        <v>0</v>
      </c>
      <c r="AD10" s="328">
        <v>0</v>
      </c>
      <c r="AE10" s="328">
        <v>0</v>
      </c>
      <c r="AF10" s="328">
        <v>0</v>
      </c>
      <c r="AG10" s="328">
        <v>0</v>
      </c>
      <c r="AH10" s="328">
        <v>0</v>
      </c>
      <c r="AI10" s="328">
        <v>0</v>
      </c>
      <c r="AJ10" s="328">
        <v>0</v>
      </c>
      <c r="AK10" s="328">
        <v>0</v>
      </c>
      <c r="AL10" s="328">
        <v>0</v>
      </c>
      <c r="AM10" s="328">
        <v>0</v>
      </c>
      <c r="AN10" s="328">
        <v>0</v>
      </c>
      <c r="AO10" s="328">
        <v>0</v>
      </c>
      <c r="AP10" s="328">
        <v>0</v>
      </c>
      <c r="AQ10" s="328">
        <v>0</v>
      </c>
      <c r="AR10" s="328">
        <v>0</v>
      </c>
      <c r="AS10" s="328">
        <v>0</v>
      </c>
      <c r="AT10" s="328">
        <v>0</v>
      </c>
      <c r="AU10" s="328">
        <f>SUM(D10:AT10)</f>
        <v>1431000</v>
      </c>
      <c r="AV10" s="328"/>
      <c r="AX10" s="126">
        <v>1215000</v>
      </c>
    </row>
    <row r="11" spans="1:48" s="91" customFormat="1" ht="70.5" customHeight="1">
      <c r="A11" s="192" t="s">
        <v>63</v>
      </c>
      <c r="B11" s="329"/>
      <c r="C11" s="193"/>
      <c r="D11" s="328">
        <f>SUM(D5:D10)</f>
        <v>2339000</v>
      </c>
      <c r="E11" s="328">
        <f>SUM(E5:E10)</f>
        <v>49750</v>
      </c>
      <c r="F11" s="328">
        <f aca="true" t="shared" si="1" ref="F11:AT11">SUM(F5:F9)</f>
        <v>49650</v>
      </c>
      <c r="G11" s="328">
        <f t="shared" si="1"/>
        <v>49650</v>
      </c>
      <c r="H11" s="328">
        <f t="shared" si="1"/>
        <v>49650</v>
      </c>
      <c r="I11" s="328">
        <f t="shared" si="1"/>
        <v>50650</v>
      </c>
      <c r="J11" s="328">
        <f t="shared" si="1"/>
        <v>47650</v>
      </c>
      <c r="K11" s="328">
        <f t="shared" si="1"/>
        <v>45650</v>
      </c>
      <c r="L11" s="328">
        <f t="shared" si="1"/>
        <v>45650</v>
      </c>
      <c r="M11" s="328">
        <f t="shared" si="1"/>
        <v>64650</v>
      </c>
      <c r="N11" s="328">
        <f t="shared" si="1"/>
        <v>62700</v>
      </c>
      <c r="O11" s="328">
        <f t="shared" si="1"/>
        <v>62700</v>
      </c>
      <c r="P11" s="328">
        <f t="shared" si="1"/>
        <v>62900</v>
      </c>
      <c r="Q11" s="328">
        <f t="shared" si="1"/>
        <v>62650</v>
      </c>
      <c r="R11" s="328">
        <f t="shared" si="1"/>
        <v>36650</v>
      </c>
      <c r="S11" s="328">
        <f t="shared" si="1"/>
        <v>26150</v>
      </c>
      <c r="T11" s="328">
        <f t="shared" si="1"/>
        <v>25150</v>
      </c>
      <c r="U11" s="328">
        <f t="shared" si="1"/>
        <v>26150</v>
      </c>
      <c r="V11" s="328">
        <f t="shared" si="1"/>
        <v>28150</v>
      </c>
      <c r="W11" s="328">
        <f t="shared" si="1"/>
        <v>26150</v>
      </c>
      <c r="X11" s="328">
        <f t="shared" si="1"/>
        <v>26150</v>
      </c>
      <c r="Y11" s="328">
        <f t="shared" si="1"/>
        <v>26150</v>
      </c>
      <c r="Z11" s="328">
        <f t="shared" si="1"/>
        <v>25200</v>
      </c>
      <c r="AA11" s="328">
        <f t="shared" si="1"/>
        <v>30200</v>
      </c>
      <c r="AB11" s="328">
        <f t="shared" si="1"/>
        <v>29200</v>
      </c>
      <c r="AC11" s="328">
        <f t="shared" si="1"/>
        <v>29200</v>
      </c>
      <c r="AD11" s="328">
        <f t="shared" si="1"/>
        <v>29200</v>
      </c>
      <c r="AE11" s="328">
        <f t="shared" si="1"/>
        <v>50200</v>
      </c>
      <c r="AF11" s="328">
        <f t="shared" si="1"/>
        <v>45200</v>
      </c>
      <c r="AG11" s="328">
        <f t="shared" si="1"/>
        <v>45400</v>
      </c>
      <c r="AH11" s="328">
        <f t="shared" si="1"/>
        <v>62400</v>
      </c>
      <c r="AI11" s="328">
        <f t="shared" si="1"/>
        <v>50400</v>
      </c>
      <c r="AJ11" s="328">
        <f t="shared" si="1"/>
        <v>60200</v>
      </c>
      <c r="AK11" s="328">
        <f t="shared" si="1"/>
        <v>60200</v>
      </c>
      <c r="AL11" s="328">
        <f t="shared" si="1"/>
        <v>55200</v>
      </c>
      <c r="AM11" s="328">
        <f t="shared" si="1"/>
        <v>55200</v>
      </c>
      <c r="AN11" s="328">
        <f t="shared" si="1"/>
        <v>60200</v>
      </c>
      <c r="AO11" s="328">
        <f t="shared" si="1"/>
        <v>60200</v>
      </c>
      <c r="AP11" s="328">
        <f t="shared" si="1"/>
        <v>55200</v>
      </c>
      <c r="AQ11" s="328">
        <f t="shared" si="1"/>
        <v>50200</v>
      </c>
      <c r="AR11" s="328">
        <f t="shared" si="1"/>
        <v>70400</v>
      </c>
      <c r="AS11" s="328">
        <f t="shared" si="1"/>
        <v>60400</v>
      </c>
      <c r="AT11" s="328">
        <f t="shared" si="1"/>
        <v>90400</v>
      </c>
      <c r="AU11" s="328">
        <f>SUM(AU5:AU10)</f>
        <v>4338000</v>
      </c>
      <c r="AV11" s="328"/>
    </row>
    <row r="12" spans="1:48" s="91" customFormat="1" ht="12.75">
      <c r="A12" s="107">
        <v>2121</v>
      </c>
      <c r="B12" s="199" t="s">
        <v>64</v>
      </c>
      <c r="C12" s="20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28">
        <f t="shared" si="0"/>
        <v>0</v>
      </c>
      <c r="AV12" s="98"/>
    </row>
    <row r="13" spans="1:50" s="91" customFormat="1" ht="60" customHeight="1">
      <c r="A13" s="107"/>
      <c r="B13" s="111">
        <v>301</v>
      </c>
      <c r="C13" s="104" t="s">
        <v>65</v>
      </c>
      <c r="D13" s="328">
        <v>0</v>
      </c>
      <c r="E13" s="328">
        <v>20000</v>
      </c>
      <c r="F13" s="328">
        <v>16000</v>
      </c>
      <c r="G13" s="328">
        <v>16000</v>
      </c>
      <c r="H13" s="328">
        <v>15000</v>
      </c>
      <c r="I13" s="328">
        <v>15000</v>
      </c>
      <c r="J13" s="328">
        <v>15000</v>
      </c>
      <c r="K13" s="328">
        <v>15000</v>
      </c>
      <c r="L13" s="328">
        <v>15000</v>
      </c>
      <c r="M13" s="328">
        <v>15000</v>
      </c>
      <c r="N13" s="328">
        <v>15000</v>
      </c>
      <c r="O13" s="328">
        <v>15000</v>
      </c>
      <c r="P13" s="328">
        <v>30000</v>
      </c>
      <c r="Q13" s="328">
        <v>30000</v>
      </c>
      <c r="R13" s="328">
        <v>12000</v>
      </c>
      <c r="S13" s="328">
        <v>12000</v>
      </c>
      <c r="T13" s="328">
        <v>12000</v>
      </c>
      <c r="U13" s="328">
        <v>12000</v>
      </c>
      <c r="V13" s="328">
        <v>12000</v>
      </c>
      <c r="W13" s="328">
        <v>12000</v>
      </c>
      <c r="X13" s="328">
        <v>12000</v>
      </c>
      <c r="Y13" s="328">
        <v>12000</v>
      </c>
      <c r="Z13" s="328">
        <v>12000</v>
      </c>
      <c r="AA13" s="328">
        <v>13000</v>
      </c>
      <c r="AB13" s="328">
        <v>13000</v>
      </c>
      <c r="AC13" s="328">
        <v>13000</v>
      </c>
      <c r="AD13" s="328">
        <v>13000</v>
      </c>
      <c r="AE13" s="328">
        <v>13000</v>
      </c>
      <c r="AF13" s="328">
        <v>13000</v>
      </c>
      <c r="AG13" s="328">
        <v>22000</v>
      </c>
      <c r="AH13" s="328">
        <v>22000</v>
      </c>
      <c r="AI13" s="328">
        <v>22000</v>
      </c>
      <c r="AJ13" s="328">
        <v>22000</v>
      </c>
      <c r="AK13" s="328">
        <v>22000</v>
      </c>
      <c r="AL13" s="328">
        <v>22000</v>
      </c>
      <c r="AM13" s="328">
        <v>22000</v>
      </c>
      <c r="AN13" s="328">
        <v>22000</v>
      </c>
      <c r="AO13" s="328">
        <v>22000</v>
      </c>
      <c r="AP13" s="328">
        <v>22000</v>
      </c>
      <c r="AQ13" s="328">
        <v>22000</v>
      </c>
      <c r="AR13" s="328">
        <v>30000</v>
      </c>
      <c r="AS13" s="328">
        <v>30000</v>
      </c>
      <c r="AT13" s="328">
        <v>30000</v>
      </c>
      <c r="AU13" s="328">
        <f t="shared" si="0"/>
        <v>750000</v>
      </c>
      <c r="AV13" s="328" t="s">
        <v>251</v>
      </c>
      <c r="AW13" s="126">
        <f>AX13-AU13</f>
        <v>-89000</v>
      </c>
      <c r="AX13" s="126">
        <v>661000</v>
      </c>
    </row>
    <row r="14" spans="1:48" s="91" customFormat="1" ht="60" customHeight="1">
      <c r="A14" s="331" t="s">
        <v>63</v>
      </c>
      <c r="B14" s="331"/>
      <c r="C14" s="332"/>
      <c r="D14" s="328">
        <f>D13</f>
        <v>0</v>
      </c>
      <c r="E14" s="328">
        <f aca="true" t="shared" si="2" ref="E14:AT14">E13</f>
        <v>20000</v>
      </c>
      <c r="F14" s="328">
        <f t="shared" si="2"/>
        <v>16000</v>
      </c>
      <c r="G14" s="328">
        <f t="shared" si="2"/>
        <v>16000</v>
      </c>
      <c r="H14" s="328">
        <f t="shared" si="2"/>
        <v>15000</v>
      </c>
      <c r="I14" s="328">
        <f t="shared" si="2"/>
        <v>15000</v>
      </c>
      <c r="J14" s="328">
        <f t="shared" si="2"/>
        <v>15000</v>
      </c>
      <c r="K14" s="328">
        <f t="shared" si="2"/>
        <v>15000</v>
      </c>
      <c r="L14" s="328">
        <f t="shared" si="2"/>
        <v>15000</v>
      </c>
      <c r="M14" s="328">
        <f t="shared" si="2"/>
        <v>15000</v>
      </c>
      <c r="N14" s="328">
        <f t="shared" si="2"/>
        <v>15000</v>
      </c>
      <c r="O14" s="328">
        <f t="shared" si="2"/>
        <v>15000</v>
      </c>
      <c r="P14" s="328">
        <f t="shared" si="2"/>
        <v>30000</v>
      </c>
      <c r="Q14" s="328">
        <f t="shared" si="2"/>
        <v>30000</v>
      </c>
      <c r="R14" s="328">
        <f t="shared" si="2"/>
        <v>12000</v>
      </c>
      <c r="S14" s="328">
        <f t="shared" si="2"/>
        <v>12000</v>
      </c>
      <c r="T14" s="328">
        <f t="shared" si="2"/>
        <v>12000</v>
      </c>
      <c r="U14" s="328">
        <f t="shared" si="2"/>
        <v>12000</v>
      </c>
      <c r="V14" s="328">
        <f t="shared" si="2"/>
        <v>12000</v>
      </c>
      <c r="W14" s="328">
        <f t="shared" si="2"/>
        <v>12000</v>
      </c>
      <c r="X14" s="328">
        <f t="shared" si="2"/>
        <v>12000</v>
      </c>
      <c r="Y14" s="328">
        <f t="shared" si="2"/>
        <v>12000</v>
      </c>
      <c r="Z14" s="328">
        <f t="shared" si="2"/>
        <v>12000</v>
      </c>
      <c r="AA14" s="328">
        <f t="shared" si="2"/>
        <v>13000</v>
      </c>
      <c r="AB14" s="328">
        <f t="shared" si="2"/>
        <v>13000</v>
      </c>
      <c r="AC14" s="328">
        <f t="shared" si="2"/>
        <v>13000</v>
      </c>
      <c r="AD14" s="328">
        <f t="shared" si="2"/>
        <v>13000</v>
      </c>
      <c r="AE14" s="328">
        <f t="shared" si="2"/>
        <v>13000</v>
      </c>
      <c r="AF14" s="328">
        <f t="shared" si="2"/>
        <v>13000</v>
      </c>
      <c r="AG14" s="328">
        <f t="shared" si="2"/>
        <v>22000</v>
      </c>
      <c r="AH14" s="328">
        <f t="shared" si="2"/>
        <v>22000</v>
      </c>
      <c r="AI14" s="328">
        <f t="shared" si="2"/>
        <v>22000</v>
      </c>
      <c r="AJ14" s="328">
        <f t="shared" si="2"/>
        <v>22000</v>
      </c>
      <c r="AK14" s="328">
        <f t="shared" si="2"/>
        <v>22000</v>
      </c>
      <c r="AL14" s="328">
        <f t="shared" si="2"/>
        <v>22000</v>
      </c>
      <c r="AM14" s="328">
        <f t="shared" si="2"/>
        <v>22000</v>
      </c>
      <c r="AN14" s="328">
        <f t="shared" si="2"/>
        <v>22000</v>
      </c>
      <c r="AO14" s="328">
        <f t="shared" si="2"/>
        <v>22000</v>
      </c>
      <c r="AP14" s="328">
        <f t="shared" si="2"/>
        <v>22000</v>
      </c>
      <c r="AQ14" s="328">
        <f t="shared" si="2"/>
        <v>22000</v>
      </c>
      <c r="AR14" s="328">
        <f t="shared" si="2"/>
        <v>30000</v>
      </c>
      <c r="AS14" s="328">
        <f t="shared" si="2"/>
        <v>30000</v>
      </c>
      <c r="AT14" s="328">
        <f t="shared" si="2"/>
        <v>30000</v>
      </c>
      <c r="AU14" s="328">
        <f t="shared" si="0"/>
        <v>750000</v>
      </c>
      <c r="AV14" s="328"/>
    </row>
    <row r="15" spans="1:48" s="91" customFormat="1" ht="24">
      <c r="A15" s="107">
        <v>22</v>
      </c>
      <c r="B15" s="107">
        <v>2211</v>
      </c>
      <c r="C15" s="104" t="s">
        <v>105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28">
        <f t="shared" si="0"/>
        <v>0</v>
      </c>
      <c r="AV15" s="98"/>
    </row>
    <row r="16" spans="1:48" s="91" customFormat="1" ht="48" customHeight="1">
      <c r="A16" s="203"/>
      <c r="B16" s="111">
        <v>203</v>
      </c>
      <c r="C16" s="104" t="s">
        <v>71</v>
      </c>
      <c r="D16" s="328">
        <v>30000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328">
        <v>0</v>
      </c>
      <c r="T16" s="328">
        <v>0</v>
      </c>
      <c r="U16" s="328">
        <v>0</v>
      </c>
      <c r="V16" s="328">
        <v>0</v>
      </c>
      <c r="W16" s="328">
        <v>0</v>
      </c>
      <c r="X16" s="328">
        <v>0</v>
      </c>
      <c r="Y16" s="328">
        <v>0</v>
      </c>
      <c r="Z16" s="328">
        <v>0</v>
      </c>
      <c r="AA16" s="328">
        <v>0</v>
      </c>
      <c r="AB16" s="328">
        <v>0</v>
      </c>
      <c r="AC16" s="328">
        <v>0</v>
      </c>
      <c r="AD16" s="328">
        <v>0</v>
      </c>
      <c r="AE16" s="328">
        <v>0</v>
      </c>
      <c r="AF16" s="328">
        <v>0</v>
      </c>
      <c r="AG16" s="328">
        <v>0</v>
      </c>
      <c r="AH16" s="328">
        <v>0</v>
      </c>
      <c r="AI16" s="328">
        <v>0</v>
      </c>
      <c r="AJ16" s="328">
        <v>0</v>
      </c>
      <c r="AK16" s="328">
        <v>0</v>
      </c>
      <c r="AL16" s="328">
        <v>0</v>
      </c>
      <c r="AM16" s="328">
        <v>0</v>
      </c>
      <c r="AN16" s="328">
        <v>0</v>
      </c>
      <c r="AO16" s="328">
        <v>0</v>
      </c>
      <c r="AP16" s="328">
        <v>0</v>
      </c>
      <c r="AQ16" s="328">
        <v>0</v>
      </c>
      <c r="AR16" s="328">
        <v>0</v>
      </c>
      <c r="AS16" s="328">
        <v>0</v>
      </c>
      <c r="AT16" s="328">
        <v>0</v>
      </c>
      <c r="AU16" s="328">
        <f t="shared" si="0"/>
        <v>30000</v>
      </c>
      <c r="AV16" s="114"/>
    </row>
    <row r="17" spans="1:48" s="91" customFormat="1" ht="48.75" customHeight="1">
      <c r="A17" s="203"/>
      <c r="B17" s="111">
        <v>204</v>
      </c>
      <c r="C17" s="104" t="s">
        <v>72</v>
      </c>
      <c r="D17" s="328">
        <v>50000</v>
      </c>
      <c r="E17" s="328">
        <v>0</v>
      </c>
      <c r="F17" s="328">
        <v>0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328">
        <v>0</v>
      </c>
      <c r="T17" s="328">
        <v>0</v>
      </c>
      <c r="U17" s="328">
        <v>0</v>
      </c>
      <c r="V17" s="328">
        <v>0</v>
      </c>
      <c r="W17" s="328">
        <v>0</v>
      </c>
      <c r="X17" s="328">
        <v>0</v>
      </c>
      <c r="Y17" s="328">
        <v>0</v>
      </c>
      <c r="Z17" s="328">
        <v>0</v>
      </c>
      <c r="AA17" s="328">
        <v>0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0</v>
      </c>
      <c r="AJ17" s="328">
        <v>0</v>
      </c>
      <c r="AK17" s="328">
        <v>0</v>
      </c>
      <c r="AL17" s="328">
        <v>0</v>
      </c>
      <c r="AM17" s="328">
        <v>0</v>
      </c>
      <c r="AN17" s="328">
        <v>0</v>
      </c>
      <c r="AO17" s="328">
        <v>0</v>
      </c>
      <c r="AP17" s="328">
        <v>0</v>
      </c>
      <c r="AQ17" s="328">
        <v>0</v>
      </c>
      <c r="AR17" s="328">
        <v>0</v>
      </c>
      <c r="AS17" s="328">
        <v>0</v>
      </c>
      <c r="AT17" s="328">
        <v>0</v>
      </c>
      <c r="AU17" s="328">
        <f t="shared" si="0"/>
        <v>50000</v>
      </c>
      <c r="AV17" s="114"/>
    </row>
    <row r="18" spans="1:48" s="91" customFormat="1" ht="54.75" customHeight="1">
      <c r="A18" s="203"/>
      <c r="B18" s="111">
        <v>205</v>
      </c>
      <c r="C18" s="104" t="s">
        <v>73</v>
      </c>
      <c r="D18" s="328">
        <f>32000-1700</f>
        <v>30300</v>
      </c>
      <c r="E18" s="328">
        <v>350</v>
      </c>
      <c r="F18" s="328">
        <v>350</v>
      </c>
      <c r="G18" s="328">
        <v>350</v>
      </c>
      <c r="H18" s="328">
        <v>350</v>
      </c>
      <c r="I18" s="328">
        <v>350</v>
      </c>
      <c r="J18" s="328">
        <v>350</v>
      </c>
      <c r="K18" s="328">
        <v>350</v>
      </c>
      <c r="L18" s="328">
        <v>350</v>
      </c>
      <c r="M18" s="328">
        <v>350</v>
      </c>
      <c r="N18" s="328">
        <v>350</v>
      </c>
      <c r="O18" s="328">
        <v>350</v>
      </c>
      <c r="P18" s="328">
        <v>350</v>
      </c>
      <c r="Q18" s="328">
        <v>350</v>
      </c>
      <c r="R18" s="328">
        <v>350</v>
      </c>
      <c r="S18" s="328">
        <v>350</v>
      </c>
      <c r="T18" s="328">
        <v>350</v>
      </c>
      <c r="U18" s="328">
        <v>350</v>
      </c>
      <c r="V18" s="328">
        <v>350</v>
      </c>
      <c r="W18" s="328">
        <v>350</v>
      </c>
      <c r="X18" s="328">
        <v>350</v>
      </c>
      <c r="Y18" s="328">
        <v>350</v>
      </c>
      <c r="Z18" s="328">
        <v>350</v>
      </c>
      <c r="AA18" s="328">
        <v>350</v>
      </c>
      <c r="AB18" s="328">
        <v>350</v>
      </c>
      <c r="AC18" s="328">
        <v>350</v>
      </c>
      <c r="AD18" s="328">
        <v>350</v>
      </c>
      <c r="AE18" s="328">
        <v>350</v>
      </c>
      <c r="AF18" s="328">
        <v>350</v>
      </c>
      <c r="AG18" s="328">
        <v>350</v>
      </c>
      <c r="AH18" s="328">
        <v>350</v>
      </c>
      <c r="AI18" s="328">
        <v>350</v>
      </c>
      <c r="AJ18" s="328">
        <v>350</v>
      </c>
      <c r="AK18" s="328">
        <v>350</v>
      </c>
      <c r="AL18" s="328">
        <v>350</v>
      </c>
      <c r="AM18" s="328">
        <v>350</v>
      </c>
      <c r="AN18" s="328">
        <v>350</v>
      </c>
      <c r="AO18" s="328">
        <v>350</v>
      </c>
      <c r="AP18" s="328">
        <v>350</v>
      </c>
      <c r="AQ18" s="328">
        <v>350</v>
      </c>
      <c r="AR18" s="328">
        <v>350</v>
      </c>
      <c r="AS18" s="328">
        <v>350</v>
      </c>
      <c r="AT18" s="328">
        <v>350</v>
      </c>
      <c r="AU18" s="328">
        <f t="shared" si="0"/>
        <v>45000</v>
      </c>
      <c r="AV18" s="114"/>
    </row>
    <row r="19" spans="1:48" s="91" customFormat="1" ht="50.25" customHeight="1">
      <c r="A19" s="203"/>
      <c r="B19" s="111">
        <v>209</v>
      </c>
      <c r="C19" s="104" t="s">
        <v>60</v>
      </c>
      <c r="D19" s="328">
        <f>D20+D21+D22+D23</f>
        <v>100000</v>
      </c>
      <c r="E19" s="328">
        <f aca="true" t="shared" si="3" ref="E19:AT19">E20+E23</f>
        <v>0</v>
      </c>
      <c r="F19" s="328">
        <f t="shared" si="3"/>
        <v>0</v>
      </c>
      <c r="G19" s="328">
        <f t="shared" si="3"/>
        <v>0</v>
      </c>
      <c r="H19" s="328">
        <f t="shared" si="3"/>
        <v>0</v>
      </c>
      <c r="I19" s="328">
        <f t="shared" si="3"/>
        <v>0</v>
      </c>
      <c r="J19" s="328">
        <f t="shared" si="3"/>
        <v>0</v>
      </c>
      <c r="K19" s="328">
        <f t="shared" si="3"/>
        <v>0</v>
      </c>
      <c r="L19" s="328">
        <f t="shared" si="3"/>
        <v>0</v>
      </c>
      <c r="M19" s="328">
        <f t="shared" si="3"/>
        <v>0</v>
      </c>
      <c r="N19" s="328">
        <f t="shared" si="3"/>
        <v>0</v>
      </c>
      <c r="O19" s="328">
        <f t="shared" si="3"/>
        <v>0</v>
      </c>
      <c r="P19" s="328">
        <f t="shared" si="3"/>
        <v>0</v>
      </c>
      <c r="Q19" s="328">
        <f t="shared" si="3"/>
        <v>0</v>
      </c>
      <c r="R19" s="328">
        <f t="shared" si="3"/>
        <v>0</v>
      </c>
      <c r="S19" s="328">
        <f t="shared" si="3"/>
        <v>0</v>
      </c>
      <c r="T19" s="328">
        <f t="shared" si="3"/>
        <v>0</v>
      </c>
      <c r="U19" s="328">
        <f t="shared" si="3"/>
        <v>0</v>
      </c>
      <c r="V19" s="328">
        <f t="shared" si="3"/>
        <v>0</v>
      </c>
      <c r="W19" s="328">
        <f t="shared" si="3"/>
        <v>0</v>
      </c>
      <c r="X19" s="328">
        <f t="shared" si="3"/>
        <v>0</v>
      </c>
      <c r="Y19" s="328">
        <f t="shared" si="3"/>
        <v>0</v>
      </c>
      <c r="Z19" s="328">
        <f t="shared" si="3"/>
        <v>0</v>
      </c>
      <c r="AA19" s="328">
        <f t="shared" si="3"/>
        <v>0</v>
      </c>
      <c r="AB19" s="328">
        <f t="shared" si="3"/>
        <v>0</v>
      </c>
      <c r="AC19" s="328">
        <f t="shared" si="3"/>
        <v>0</v>
      </c>
      <c r="AD19" s="328">
        <f t="shared" si="3"/>
        <v>0</v>
      </c>
      <c r="AE19" s="328">
        <f t="shared" si="3"/>
        <v>0</v>
      </c>
      <c r="AF19" s="328">
        <f t="shared" si="3"/>
        <v>0</v>
      </c>
      <c r="AG19" s="328">
        <f t="shared" si="3"/>
        <v>0</v>
      </c>
      <c r="AH19" s="328">
        <f t="shared" si="3"/>
        <v>0</v>
      </c>
      <c r="AI19" s="328">
        <f t="shared" si="3"/>
        <v>0</v>
      </c>
      <c r="AJ19" s="328">
        <f t="shared" si="3"/>
        <v>0</v>
      </c>
      <c r="AK19" s="328">
        <f t="shared" si="3"/>
        <v>0</v>
      </c>
      <c r="AL19" s="328">
        <f t="shared" si="3"/>
        <v>0</v>
      </c>
      <c r="AM19" s="328">
        <f t="shared" si="3"/>
        <v>0</v>
      </c>
      <c r="AN19" s="328">
        <f t="shared" si="3"/>
        <v>0</v>
      </c>
      <c r="AO19" s="328">
        <f t="shared" si="3"/>
        <v>0</v>
      </c>
      <c r="AP19" s="328">
        <f t="shared" si="3"/>
        <v>0</v>
      </c>
      <c r="AQ19" s="328">
        <f t="shared" si="3"/>
        <v>0</v>
      </c>
      <c r="AR19" s="328">
        <f t="shared" si="3"/>
        <v>0</v>
      </c>
      <c r="AS19" s="328">
        <f t="shared" si="3"/>
        <v>0</v>
      </c>
      <c r="AT19" s="328">
        <f t="shared" si="3"/>
        <v>0</v>
      </c>
      <c r="AU19" s="328">
        <f t="shared" si="0"/>
        <v>100000</v>
      </c>
      <c r="AV19" s="98"/>
    </row>
    <row r="20" spans="1:48" s="131" customFormat="1" ht="81">
      <c r="A20" s="203"/>
      <c r="B20" s="129">
        <v>1</v>
      </c>
      <c r="C20" s="130" t="s">
        <v>273</v>
      </c>
      <c r="D20" s="328">
        <v>60000</v>
      </c>
      <c r="E20" s="328">
        <v>0</v>
      </c>
      <c r="F20" s="328">
        <v>0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8">
        <v>0</v>
      </c>
      <c r="R20" s="328">
        <v>0</v>
      </c>
      <c r="S20" s="328">
        <v>0</v>
      </c>
      <c r="T20" s="328">
        <v>0</v>
      </c>
      <c r="U20" s="328">
        <v>0</v>
      </c>
      <c r="V20" s="328">
        <v>0</v>
      </c>
      <c r="W20" s="328">
        <v>0</v>
      </c>
      <c r="X20" s="328">
        <v>0</v>
      </c>
      <c r="Y20" s="328">
        <v>0</v>
      </c>
      <c r="Z20" s="328">
        <v>0</v>
      </c>
      <c r="AA20" s="328">
        <v>0</v>
      </c>
      <c r="AB20" s="328">
        <v>0</v>
      </c>
      <c r="AC20" s="328">
        <v>0</v>
      </c>
      <c r="AD20" s="328">
        <v>0</v>
      </c>
      <c r="AE20" s="328">
        <v>0</v>
      </c>
      <c r="AF20" s="328">
        <v>0</v>
      </c>
      <c r="AG20" s="328">
        <v>0</v>
      </c>
      <c r="AH20" s="328">
        <v>0</v>
      </c>
      <c r="AI20" s="328">
        <v>0</v>
      </c>
      <c r="AJ20" s="328">
        <v>0</v>
      </c>
      <c r="AK20" s="328">
        <v>0</v>
      </c>
      <c r="AL20" s="328">
        <v>0</v>
      </c>
      <c r="AM20" s="328">
        <v>0</v>
      </c>
      <c r="AN20" s="328">
        <v>0</v>
      </c>
      <c r="AO20" s="328">
        <v>0</v>
      </c>
      <c r="AP20" s="328">
        <v>0</v>
      </c>
      <c r="AQ20" s="328">
        <v>0</v>
      </c>
      <c r="AR20" s="328">
        <v>0</v>
      </c>
      <c r="AS20" s="328">
        <v>0</v>
      </c>
      <c r="AT20" s="328">
        <v>0</v>
      </c>
      <c r="AU20" s="328">
        <f t="shared" si="0"/>
        <v>60000</v>
      </c>
      <c r="AV20" s="114" t="s">
        <v>283</v>
      </c>
    </row>
    <row r="21" spans="1:48" s="131" customFormat="1" ht="57.75" customHeight="1">
      <c r="A21" s="128"/>
      <c r="B21" s="129">
        <v>2</v>
      </c>
      <c r="C21" s="130" t="s">
        <v>274</v>
      </c>
      <c r="D21" s="328">
        <v>25000</v>
      </c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>
        <f t="shared" si="0"/>
        <v>25000</v>
      </c>
      <c r="AV21" s="114"/>
    </row>
    <row r="22" spans="1:48" s="131" customFormat="1" ht="44.25" customHeight="1">
      <c r="A22" s="128"/>
      <c r="B22" s="129">
        <v>3</v>
      </c>
      <c r="C22" s="130" t="s">
        <v>395</v>
      </c>
      <c r="D22" s="328">
        <v>10000</v>
      </c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>
        <f t="shared" si="0"/>
        <v>10000</v>
      </c>
      <c r="AV22" s="114"/>
    </row>
    <row r="23" spans="1:48" s="131" customFormat="1" ht="48.75" customHeight="1">
      <c r="A23" s="128"/>
      <c r="B23" s="129">
        <v>4</v>
      </c>
      <c r="C23" s="130" t="s">
        <v>396</v>
      </c>
      <c r="D23" s="328">
        <v>5000</v>
      </c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>
        <f t="shared" si="0"/>
        <v>5000</v>
      </c>
      <c r="AV23" s="114" t="s">
        <v>251</v>
      </c>
    </row>
    <row r="24" spans="1:48" s="131" customFormat="1" ht="39" customHeight="1" hidden="1">
      <c r="A24" s="128"/>
      <c r="B24" s="123">
        <v>214</v>
      </c>
      <c r="C24" s="104" t="s">
        <v>78</v>
      </c>
      <c r="D24" s="328">
        <f>D25+D26</f>
        <v>0</v>
      </c>
      <c r="E24" s="328">
        <f aca="true" t="shared" si="4" ref="E24:AT24">E25+E26</f>
        <v>0</v>
      </c>
      <c r="F24" s="328">
        <f t="shared" si="4"/>
        <v>0</v>
      </c>
      <c r="G24" s="328">
        <f t="shared" si="4"/>
        <v>0</v>
      </c>
      <c r="H24" s="328">
        <f t="shared" si="4"/>
        <v>0</v>
      </c>
      <c r="I24" s="328">
        <f t="shared" si="4"/>
        <v>0</v>
      </c>
      <c r="J24" s="328">
        <f t="shared" si="4"/>
        <v>0</v>
      </c>
      <c r="K24" s="328">
        <f t="shared" si="4"/>
        <v>0</v>
      </c>
      <c r="L24" s="328">
        <f t="shared" si="4"/>
        <v>0</v>
      </c>
      <c r="M24" s="328">
        <f t="shared" si="4"/>
        <v>0</v>
      </c>
      <c r="N24" s="328">
        <f t="shared" si="4"/>
        <v>0</v>
      </c>
      <c r="O24" s="328">
        <f t="shared" si="4"/>
        <v>0</v>
      </c>
      <c r="P24" s="328">
        <f t="shared" si="4"/>
        <v>0</v>
      </c>
      <c r="Q24" s="328">
        <f t="shared" si="4"/>
        <v>0</v>
      </c>
      <c r="R24" s="328">
        <f t="shared" si="4"/>
        <v>0</v>
      </c>
      <c r="S24" s="328">
        <f t="shared" si="4"/>
        <v>0</v>
      </c>
      <c r="T24" s="328">
        <f t="shared" si="4"/>
        <v>0</v>
      </c>
      <c r="U24" s="328">
        <f t="shared" si="4"/>
        <v>0</v>
      </c>
      <c r="V24" s="328">
        <f t="shared" si="4"/>
        <v>0</v>
      </c>
      <c r="W24" s="328">
        <f t="shared" si="4"/>
        <v>0</v>
      </c>
      <c r="X24" s="328">
        <f t="shared" si="4"/>
        <v>0</v>
      </c>
      <c r="Y24" s="328">
        <f t="shared" si="4"/>
        <v>0</v>
      </c>
      <c r="Z24" s="328">
        <f t="shared" si="4"/>
        <v>0</v>
      </c>
      <c r="AA24" s="328">
        <f t="shared" si="4"/>
        <v>0</v>
      </c>
      <c r="AB24" s="328">
        <f t="shared" si="4"/>
        <v>0</v>
      </c>
      <c r="AC24" s="328">
        <f t="shared" si="4"/>
        <v>0</v>
      </c>
      <c r="AD24" s="328">
        <f t="shared" si="4"/>
        <v>0</v>
      </c>
      <c r="AE24" s="328">
        <f t="shared" si="4"/>
        <v>0</v>
      </c>
      <c r="AF24" s="328">
        <f t="shared" si="4"/>
        <v>0</v>
      </c>
      <c r="AG24" s="328">
        <f t="shared" si="4"/>
        <v>0</v>
      </c>
      <c r="AH24" s="328">
        <f t="shared" si="4"/>
        <v>0</v>
      </c>
      <c r="AI24" s="328">
        <f t="shared" si="4"/>
        <v>0</v>
      </c>
      <c r="AJ24" s="328">
        <f t="shared" si="4"/>
        <v>0</v>
      </c>
      <c r="AK24" s="328">
        <f t="shared" si="4"/>
        <v>0</v>
      </c>
      <c r="AL24" s="328">
        <f t="shared" si="4"/>
        <v>0</v>
      </c>
      <c r="AM24" s="328">
        <f t="shared" si="4"/>
        <v>0</v>
      </c>
      <c r="AN24" s="328">
        <f t="shared" si="4"/>
        <v>0</v>
      </c>
      <c r="AO24" s="328">
        <f t="shared" si="4"/>
        <v>0</v>
      </c>
      <c r="AP24" s="328">
        <f t="shared" si="4"/>
        <v>0</v>
      </c>
      <c r="AQ24" s="328">
        <f t="shared" si="4"/>
        <v>0</v>
      </c>
      <c r="AR24" s="328">
        <f t="shared" si="4"/>
        <v>0</v>
      </c>
      <c r="AS24" s="328">
        <f t="shared" si="4"/>
        <v>0</v>
      </c>
      <c r="AT24" s="328">
        <f t="shared" si="4"/>
        <v>0</v>
      </c>
      <c r="AU24" s="328">
        <f t="shared" si="0"/>
        <v>0</v>
      </c>
      <c r="AV24" s="98"/>
    </row>
    <row r="25" spans="1:48" s="131" customFormat="1" ht="40.5" customHeight="1" hidden="1">
      <c r="A25" s="128"/>
      <c r="B25" s="129">
        <v>1</v>
      </c>
      <c r="C25" s="104" t="s">
        <v>117</v>
      </c>
      <c r="D25" s="328">
        <v>0</v>
      </c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>
        <f t="shared" si="0"/>
        <v>0</v>
      </c>
      <c r="AV25" s="98" t="s">
        <v>251</v>
      </c>
    </row>
    <row r="26" spans="1:48" s="131" customFormat="1" ht="53.25" customHeight="1" hidden="1">
      <c r="A26" s="128"/>
      <c r="B26" s="129">
        <v>2</v>
      </c>
      <c r="C26" s="104" t="s">
        <v>275</v>
      </c>
      <c r="D26" s="328">
        <v>0</v>
      </c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>
        <f t="shared" si="0"/>
        <v>0</v>
      </c>
      <c r="AV26" s="98" t="s">
        <v>251</v>
      </c>
    </row>
    <row r="27" spans="1:48" s="91" customFormat="1" ht="53.25" customHeight="1">
      <c r="A27" s="258" t="s">
        <v>63</v>
      </c>
      <c r="B27" s="258"/>
      <c r="C27" s="192"/>
      <c r="D27" s="328">
        <f aca="true" t="shared" si="5" ref="D27:AT27">D24+D19+D18+D17+D16</f>
        <v>210300</v>
      </c>
      <c r="E27" s="328">
        <f t="shared" si="5"/>
        <v>350</v>
      </c>
      <c r="F27" s="328">
        <f t="shared" si="5"/>
        <v>350</v>
      </c>
      <c r="G27" s="328">
        <f t="shared" si="5"/>
        <v>350</v>
      </c>
      <c r="H27" s="328">
        <f t="shared" si="5"/>
        <v>350</v>
      </c>
      <c r="I27" s="328">
        <f t="shared" si="5"/>
        <v>350</v>
      </c>
      <c r="J27" s="328">
        <f t="shared" si="5"/>
        <v>350</v>
      </c>
      <c r="K27" s="328">
        <f t="shared" si="5"/>
        <v>350</v>
      </c>
      <c r="L27" s="328">
        <f t="shared" si="5"/>
        <v>350</v>
      </c>
      <c r="M27" s="328">
        <f t="shared" si="5"/>
        <v>350</v>
      </c>
      <c r="N27" s="328">
        <f t="shared" si="5"/>
        <v>350</v>
      </c>
      <c r="O27" s="328">
        <f t="shared" si="5"/>
        <v>350</v>
      </c>
      <c r="P27" s="328">
        <f t="shared" si="5"/>
        <v>350</v>
      </c>
      <c r="Q27" s="328">
        <f t="shared" si="5"/>
        <v>350</v>
      </c>
      <c r="R27" s="328">
        <f t="shared" si="5"/>
        <v>350</v>
      </c>
      <c r="S27" s="328">
        <f t="shared" si="5"/>
        <v>350</v>
      </c>
      <c r="T27" s="328">
        <f t="shared" si="5"/>
        <v>350</v>
      </c>
      <c r="U27" s="328">
        <f t="shared" si="5"/>
        <v>350</v>
      </c>
      <c r="V27" s="328">
        <f t="shared" si="5"/>
        <v>350</v>
      </c>
      <c r="W27" s="328">
        <f t="shared" si="5"/>
        <v>350</v>
      </c>
      <c r="X27" s="328">
        <f t="shared" si="5"/>
        <v>350</v>
      </c>
      <c r="Y27" s="328">
        <f t="shared" si="5"/>
        <v>350</v>
      </c>
      <c r="Z27" s="328">
        <f t="shared" si="5"/>
        <v>350</v>
      </c>
      <c r="AA27" s="328">
        <f t="shared" si="5"/>
        <v>350</v>
      </c>
      <c r="AB27" s="328">
        <f t="shared" si="5"/>
        <v>350</v>
      </c>
      <c r="AC27" s="328">
        <f t="shared" si="5"/>
        <v>350</v>
      </c>
      <c r="AD27" s="328">
        <f t="shared" si="5"/>
        <v>350</v>
      </c>
      <c r="AE27" s="328">
        <f t="shared" si="5"/>
        <v>350</v>
      </c>
      <c r="AF27" s="328">
        <f t="shared" si="5"/>
        <v>350</v>
      </c>
      <c r="AG27" s="328">
        <f t="shared" si="5"/>
        <v>350</v>
      </c>
      <c r="AH27" s="328">
        <f t="shared" si="5"/>
        <v>350</v>
      </c>
      <c r="AI27" s="328">
        <f t="shared" si="5"/>
        <v>350</v>
      </c>
      <c r="AJ27" s="328">
        <f t="shared" si="5"/>
        <v>350</v>
      </c>
      <c r="AK27" s="328">
        <f t="shared" si="5"/>
        <v>350</v>
      </c>
      <c r="AL27" s="328">
        <f t="shared" si="5"/>
        <v>350</v>
      </c>
      <c r="AM27" s="328">
        <f t="shared" si="5"/>
        <v>350</v>
      </c>
      <c r="AN27" s="328">
        <f t="shared" si="5"/>
        <v>350</v>
      </c>
      <c r="AO27" s="328">
        <f t="shared" si="5"/>
        <v>350</v>
      </c>
      <c r="AP27" s="328">
        <f t="shared" si="5"/>
        <v>350</v>
      </c>
      <c r="AQ27" s="328">
        <f t="shared" si="5"/>
        <v>350</v>
      </c>
      <c r="AR27" s="328">
        <f t="shared" si="5"/>
        <v>350</v>
      </c>
      <c r="AS27" s="328">
        <f t="shared" si="5"/>
        <v>350</v>
      </c>
      <c r="AT27" s="328">
        <f t="shared" si="5"/>
        <v>350</v>
      </c>
      <c r="AU27" s="328">
        <f t="shared" si="0"/>
        <v>225000</v>
      </c>
      <c r="AV27" s="328"/>
    </row>
    <row r="28" spans="1:48" s="91" customFormat="1" ht="66.75" customHeight="1">
      <c r="A28" s="258" t="s">
        <v>32</v>
      </c>
      <c r="B28" s="258"/>
      <c r="C28" s="192"/>
      <c r="D28" s="328">
        <f aca="true" t="shared" si="6" ref="D28:AT28">D27+D14+D11</f>
        <v>2549300</v>
      </c>
      <c r="E28" s="328">
        <f t="shared" si="6"/>
        <v>70100</v>
      </c>
      <c r="F28" s="328">
        <f t="shared" si="6"/>
        <v>66000</v>
      </c>
      <c r="G28" s="328">
        <f t="shared" si="6"/>
        <v>66000</v>
      </c>
      <c r="H28" s="328">
        <f t="shared" si="6"/>
        <v>65000</v>
      </c>
      <c r="I28" s="328">
        <f t="shared" si="6"/>
        <v>66000</v>
      </c>
      <c r="J28" s="328">
        <f t="shared" si="6"/>
        <v>63000</v>
      </c>
      <c r="K28" s="328">
        <f t="shared" si="6"/>
        <v>61000</v>
      </c>
      <c r="L28" s="328">
        <f t="shared" si="6"/>
        <v>61000</v>
      </c>
      <c r="M28" s="328">
        <f t="shared" si="6"/>
        <v>80000</v>
      </c>
      <c r="N28" s="328">
        <f t="shared" si="6"/>
        <v>78050</v>
      </c>
      <c r="O28" s="328">
        <f t="shared" si="6"/>
        <v>78050</v>
      </c>
      <c r="P28" s="328">
        <f t="shared" si="6"/>
        <v>93250</v>
      </c>
      <c r="Q28" s="328">
        <f t="shared" si="6"/>
        <v>93000</v>
      </c>
      <c r="R28" s="328">
        <f t="shared" si="6"/>
        <v>49000</v>
      </c>
      <c r="S28" s="328">
        <f t="shared" si="6"/>
        <v>38500</v>
      </c>
      <c r="T28" s="328">
        <f t="shared" si="6"/>
        <v>37500</v>
      </c>
      <c r="U28" s="328">
        <f t="shared" si="6"/>
        <v>38500</v>
      </c>
      <c r="V28" s="328">
        <f t="shared" si="6"/>
        <v>40500</v>
      </c>
      <c r="W28" s="328">
        <f t="shared" si="6"/>
        <v>38500</v>
      </c>
      <c r="X28" s="328">
        <f t="shared" si="6"/>
        <v>38500</v>
      </c>
      <c r="Y28" s="328">
        <f t="shared" si="6"/>
        <v>38500</v>
      </c>
      <c r="Z28" s="328">
        <f t="shared" si="6"/>
        <v>37550</v>
      </c>
      <c r="AA28" s="328">
        <f t="shared" si="6"/>
        <v>43550</v>
      </c>
      <c r="AB28" s="328">
        <f t="shared" si="6"/>
        <v>42550</v>
      </c>
      <c r="AC28" s="328">
        <f t="shared" si="6"/>
        <v>42550</v>
      </c>
      <c r="AD28" s="328">
        <f t="shared" si="6"/>
        <v>42550</v>
      </c>
      <c r="AE28" s="328">
        <f t="shared" si="6"/>
        <v>63550</v>
      </c>
      <c r="AF28" s="328">
        <f t="shared" si="6"/>
        <v>58550</v>
      </c>
      <c r="AG28" s="328">
        <f t="shared" si="6"/>
        <v>67750</v>
      </c>
      <c r="AH28" s="328">
        <f t="shared" si="6"/>
        <v>84750</v>
      </c>
      <c r="AI28" s="328">
        <f t="shared" si="6"/>
        <v>72750</v>
      </c>
      <c r="AJ28" s="328">
        <f t="shared" si="6"/>
        <v>82550</v>
      </c>
      <c r="AK28" s="328">
        <f t="shared" si="6"/>
        <v>82550</v>
      </c>
      <c r="AL28" s="328">
        <f t="shared" si="6"/>
        <v>77550</v>
      </c>
      <c r="AM28" s="328">
        <f t="shared" si="6"/>
        <v>77550</v>
      </c>
      <c r="AN28" s="328">
        <f t="shared" si="6"/>
        <v>82550</v>
      </c>
      <c r="AO28" s="328">
        <f t="shared" si="6"/>
        <v>82550</v>
      </c>
      <c r="AP28" s="328">
        <f t="shared" si="6"/>
        <v>77550</v>
      </c>
      <c r="AQ28" s="328">
        <f t="shared" si="6"/>
        <v>72550</v>
      </c>
      <c r="AR28" s="328">
        <f t="shared" si="6"/>
        <v>100750</v>
      </c>
      <c r="AS28" s="328">
        <f t="shared" si="6"/>
        <v>90750</v>
      </c>
      <c r="AT28" s="328">
        <f t="shared" si="6"/>
        <v>120750</v>
      </c>
      <c r="AU28" s="328">
        <f t="shared" si="0"/>
        <v>5313000</v>
      </c>
      <c r="AV28" s="328"/>
    </row>
    <row r="29" spans="1:48" s="91" customFormat="1" ht="74.25" customHeight="1">
      <c r="A29" s="192" t="s">
        <v>85</v>
      </c>
      <c r="B29" s="329"/>
      <c r="C29" s="193"/>
      <c r="D29" s="328">
        <f>D28</f>
        <v>2549300</v>
      </c>
      <c r="E29" s="328">
        <f aca="true" t="shared" si="7" ref="E29:AT29">E28</f>
        <v>70100</v>
      </c>
      <c r="F29" s="328">
        <f t="shared" si="7"/>
        <v>66000</v>
      </c>
      <c r="G29" s="328">
        <f t="shared" si="7"/>
        <v>66000</v>
      </c>
      <c r="H29" s="328">
        <f t="shared" si="7"/>
        <v>65000</v>
      </c>
      <c r="I29" s="328">
        <f t="shared" si="7"/>
        <v>66000</v>
      </c>
      <c r="J29" s="328">
        <f t="shared" si="7"/>
        <v>63000</v>
      </c>
      <c r="K29" s="328">
        <f t="shared" si="7"/>
        <v>61000</v>
      </c>
      <c r="L29" s="328">
        <f t="shared" si="7"/>
        <v>61000</v>
      </c>
      <c r="M29" s="328">
        <f t="shared" si="7"/>
        <v>80000</v>
      </c>
      <c r="N29" s="328">
        <f t="shared" si="7"/>
        <v>78050</v>
      </c>
      <c r="O29" s="328">
        <f t="shared" si="7"/>
        <v>78050</v>
      </c>
      <c r="P29" s="328">
        <f t="shared" si="7"/>
        <v>93250</v>
      </c>
      <c r="Q29" s="328">
        <f t="shared" si="7"/>
        <v>93000</v>
      </c>
      <c r="R29" s="328">
        <f t="shared" si="7"/>
        <v>49000</v>
      </c>
      <c r="S29" s="328">
        <f t="shared" si="7"/>
        <v>38500</v>
      </c>
      <c r="T29" s="328">
        <f t="shared" si="7"/>
        <v>37500</v>
      </c>
      <c r="U29" s="328">
        <f t="shared" si="7"/>
        <v>38500</v>
      </c>
      <c r="V29" s="328">
        <f t="shared" si="7"/>
        <v>40500</v>
      </c>
      <c r="W29" s="328">
        <f t="shared" si="7"/>
        <v>38500</v>
      </c>
      <c r="X29" s="328">
        <f t="shared" si="7"/>
        <v>38500</v>
      </c>
      <c r="Y29" s="328">
        <f t="shared" si="7"/>
        <v>38500</v>
      </c>
      <c r="Z29" s="328">
        <f t="shared" si="7"/>
        <v>37550</v>
      </c>
      <c r="AA29" s="328">
        <f t="shared" si="7"/>
        <v>43550</v>
      </c>
      <c r="AB29" s="328">
        <f t="shared" si="7"/>
        <v>42550</v>
      </c>
      <c r="AC29" s="328">
        <f t="shared" si="7"/>
        <v>42550</v>
      </c>
      <c r="AD29" s="328">
        <f t="shared" si="7"/>
        <v>42550</v>
      </c>
      <c r="AE29" s="328">
        <f t="shared" si="7"/>
        <v>63550</v>
      </c>
      <c r="AF29" s="328">
        <f t="shared" si="7"/>
        <v>58550</v>
      </c>
      <c r="AG29" s="328">
        <f t="shared" si="7"/>
        <v>67750</v>
      </c>
      <c r="AH29" s="328">
        <f t="shared" si="7"/>
        <v>84750</v>
      </c>
      <c r="AI29" s="328">
        <f t="shared" si="7"/>
        <v>72750</v>
      </c>
      <c r="AJ29" s="328">
        <f t="shared" si="7"/>
        <v>82550</v>
      </c>
      <c r="AK29" s="328">
        <f t="shared" si="7"/>
        <v>82550</v>
      </c>
      <c r="AL29" s="328">
        <f t="shared" si="7"/>
        <v>77550</v>
      </c>
      <c r="AM29" s="328">
        <f t="shared" si="7"/>
        <v>77550</v>
      </c>
      <c r="AN29" s="328">
        <f t="shared" si="7"/>
        <v>82550</v>
      </c>
      <c r="AO29" s="328">
        <f t="shared" si="7"/>
        <v>82550</v>
      </c>
      <c r="AP29" s="328">
        <f t="shared" si="7"/>
        <v>77550</v>
      </c>
      <c r="AQ29" s="328">
        <f t="shared" si="7"/>
        <v>72550</v>
      </c>
      <c r="AR29" s="328">
        <f t="shared" si="7"/>
        <v>100750</v>
      </c>
      <c r="AS29" s="328">
        <f t="shared" si="7"/>
        <v>90750</v>
      </c>
      <c r="AT29" s="328">
        <f t="shared" si="7"/>
        <v>120750</v>
      </c>
      <c r="AU29" s="328">
        <f t="shared" si="0"/>
        <v>5313000</v>
      </c>
      <c r="AV29" s="328"/>
    </row>
  </sheetData>
  <sheetProtection/>
  <mergeCells count="11">
    <mergeCell ref="B4:C4"/>
    <mergeCell ref="A1:J1"/>
    <mergeCell ref="A11:C11"/>
    <mergeCell ref="B12:C12"/>
    <mergeCell ref="A14:C14"/>
    <mergeCell ref="B3:C3"/>
    <mergeCell ref="A29:C29"/>
    <mergeCell ref="A5:A9"/>
    <mergeCell ref="A16:A20"/>
    <mergeCell ref="A27:C27"/>
    <mergeCell ref="A28:C28"/>
  </mergeCells>
  <printOptions horizontalCentered="1"/>
  <pageMargins left="0.1968503937007874" right="0.15748031496062992" top="0.984251968503937" bottom="0.5118110236220472" header="0.2362204724409449" footer="0.1968503937007874"/>
  <pageSetup horizontalDpi="300" verticalDpi="300" orientation="landscape" paperSize="9" scale="90" r:id="rId1"/>
  <headerFooter alignWithMargins="0">
    <oddHeader>&amp;C&amp;"Arial,غامق"&amp;12بيان النفقات الجارية  لمديريات التربية والتعليم للعام 2023&amp;R
الفصل : 2501 وزارة التربية والتعليم
البرنامج :4420 التعليم لرياض الاطفال</oddHeader>
    <oddFooter>&amp;LForm# QF 27-56 rev.a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X108"/>
  <sheetViews>
    <sheetView rightToLeft="1" zoomScale="106" zoomScaleNormal="106" zoomScalePageLayoutView="0" workbookViewId="0" topLeftCell="G97">
      <selection activeCell="AG105" sqref="AG105"/>
    </sheetView>
  </sheetViews>
  <sheetFormatPr defaultColWidth="9.140625" defaultRowHeight="12.75"/>
  <cols>
    <col min="1" max="1" width="8.00390625" style="183" customWidth="1"/>
    <col min="2" max="2" width="6.28125" style="89" bestFit="1" customWidth="1"/>
    <col min="3" max="3" width="15.7109375" style="185" customWidth="1"/>
    <col min="4" max="46" width="3.8515625" style="10" customWidth="1"/>
    <col min="47" max="47" width="4.140625" style="10" bestFit="1" customWidth="1"/>
    <col min="48" max="48" width="8.28125" style="10" customWidth="1"/>
    <col min="49" max="16384" width="9.140625" style="133" customWidth="1"/>
  </cols>
  <sheetData>
    <row r="1" spans="1:8" ht="15.75" customHeight="1">
      <c r="A1" s="204" t="s">
        <v>37</v>
      </c>
      <c r="B1" s="204"/>
      <c r="C1" s="204"/>
      <c r="D1" s="204"/>
      <c r="E1" s="204"/>
      <c r="F1" s="204"/>
      <c r="G1" s="204"/>
      <c r="H1" s="204"/>
    </row>
    <row r="2" spans="1:48" ht="108.75" customHeight="1">
      <c r="A2" s="84" t="s">
        <v>44</v>
      </c>
      <c r="B2" s="84" t="s">
        <v>45</v>
      </c>
      <c r="C2" s="85" t="s">
        <v>46</v>
      </c>
      <c r="D2" s="84" t="s">
        <v>118</v>
      </c>
      <c r="E2" s="84" t="s">
        <v>174</v>
      </c>
      <c r="F2" s="84" t="s">
        <v>175</v>
      </c>
      <c r="G2" s="84" t="s">
        <v>176</v>
      </c>
      <c r="H2" s="84" t="s">
        <v>177</v>
      </c>
      <c r="I2" s="84" t="s">
        <v>178</v>
      </c>
      <c r="J2" s="84" t="s">
        <v>119</v>
      </c>
      <c r="K2" s="84" t="s">
        <v>120</v>
      </c>
      <c r="L2" s="84" t="s">
        <v>121</v>
      </c>
      <c r="M2" s="84" t="s">
        <v>122</v>
      </c>
      <c r="N2" s="84" t="s">
        <v>123</v>
      </c>
      <c r="O2" s="84" t="s">
        <v>124</v>
      </c>
      <c r="P2" s="84" t="s">
        <v>125</v>
      </c>
      <c r="Q2" s="84" t="s">
        <v>126</v>
      </c>
      <c r="R2" s="84" t="s">
        <v>179</v>
      </c>
      <c r="S2" s="84" t="s">
        <v>180</v>
      </c>
      <c r="T2" s="84" t="s">
        <v>181</v>
      </c>
      <c r="U2" s="84" t="s">
        <v>182</v>
      </c>
      <c r="V2" s="84" t="s">
        <v>183</v>
      </c>
      <c r="W2" s="84" t="s">
        <v>184</v>
      </c>
      <c r="X2" s="84" t="s">
        <v>185</v>
      </c>
      <c r="Y2" s="84" t="s">
        <v>127</v>
      </c>
      <c r="Z2" s="84" t="s">
        <v>128</v>
      </c>
      <c r="AA2" s="84" t="s">
        <v>129</v>
      </c>
      <c r="AB2" s="84" t="s">
        <v>130</v>
      </c>
      <c r="AC2" s="84" t="s">
        <v>131</v>
      </c>
      <c r="AD2" s="84" t="s">
        <v>132</v>
      </c>
      <c r="AE2" s="84" t="s">
        <v>133</v>
      </c>
      <c r="AF2" s="84" t="s">
        <v>134</v>
      </c>
      <c r="AG2" s="84" t="s">
        <v>135</v>
      </c>
      <c r="AH2" s="84" t="s">
        <v>136</v>
      </c>
      <c r="AI2" s="84" t="s">
        <v>137</v>
      </c>
      <c r="AJ2" s="84" t="s">
        <v>138</v>
      </c>
      <c r="AK2" s="84" t="s">
        <v>139</v>
      </c>
      <c r="AL2" s="84" t="s">
        <v>140</v>
      </c>
      <c r="AM2" s="84" t="s">
        <v>141</v>
      </c>
      <c r="AN2" s="84" t="s">
        <v>142</v>
      </c>
      <c r="AO2" s="84" t="s">
        <v>143</v>
      </c>
      <c r="AP2" s="84" t="s">
        <v>144</v>
      </c>
      <c r="AQ2" s="84" t="s">
        <v>145</v>
      </c>
      <c r="AR2" s="84" t="s">
        <v>146</v>
      </c>
      <c r="AS2" s="84" t="s">
        <v>147</v>
      </c>
      <c r="AT2" s="84" t="s">
        <v>148</v>
      </c>
      <c r="AU2" s="84" t="s">
        <v>63</v>
      </c>
      <c r="AV2" s="84" t="s">
        <v>149</v>
      </c>
    </row>
    <row r="3" spans="1:48" ht="21">
      <c r="A3" s="134">
        <v>21</v>
      </c>
      <c r="B3" s="9"/>
      <c r="C3" s="18" t="s">
        <v>47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</row>
    <row r="4" spans="1:48" s="142" customFormat="1" ht="25.5">
      <c r="A4" s="136">
        <v>2111</v>
      </c>
      <c r="B4" s="9"/>
      <c r="C4" s="19" t="s">
        <v>48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</row>
    <row r="5" spans="1:48" s="142" customFormat="1" ht="98.25" customHeight="1">
      <c r="A5" s="205"/>
      <c r="B5" s="8">
        <v>101</v>
      </c>
      <c r="C5" s="333" t="s">
        <v>49</v>
      </c>
      <c r="D5" s="170">
        <v>0</v>
      </c>
      <c r="E5" s="148">
        <v>60000</v>
      </c>
      <c r="F5" s="148">
        <v>60000</v>
      </c>
      <c r="G5" s="148">
        <v>60000</v>
      </c>
      <c r="H5" s="148">
        <v>60000</v>
      </c>
      <c r="I5" s="148">
        <v>60000</v>
      </c>
      <c r="J5" s="148">
        <v>60000</v>
      </c>
      <c r="K5" s="148">
        <v>60000</v>
      </c>
      <c r="L5" s="148">
        <v>60000</v>
      </c>
      <c r="M5" s="148">
        <v>100000</v>
      </c>
      <c r="N5" s="148">
        <v>100000</v>
      </c>
      <c r="O5" s="148">
        <v>100000</v>
      </c>
      <c r="P5" s="148">
        <v>100000</v>
      </c>
      <c r="Q5" s="148">
        <v>100000</v>
      </c>
      <c r="R5" s="148">
        <v>100000</v>
      </c>
      <c r="S5" s="148">
        <v>100000</v>
      </c>
      <c r="T5" s="148">
        <v>100000</v>
      </c>
      <c r="U5" s="148">
        <v>100000</v>
      </c>
      <c r="V5" s="148">
        <v>100000</v>
      </c>
      <c r="W5" s="148">
        <v>100000</v>
      </c>
      <c r="X5" s="148">
        <v>100000</v>
      </c>
      <c r="Y5" s="148">
        <v>130000</v>
      </c>
      <c r="Z5" s="148">
        <v>150000</v>
      </c>
      <c r="AA5" s="148">
        <v>150000</v>
      </c>
      <c r="AB5" s="148">
        <v>150000</v>
      </c>
      <c r="AC5" s="148">
        <v>150000</v>
      </c>
      <c r="AD5" s="148">
        <v>150000</v>
      </c>
      <c r="AE5" s="148">
        <v>150000</v>
      </c>
      <c r="AF5" s="148">
        <v>150000</v>
      </c>
      <c r="AG5" s="148">
        <v>150000</v>
      </c>
      <c r="AH5" s="148">
        <v>150000</v>
      </c>
      <c r="AI5" s="148">
        <v>70000</v>
      </c>
      <c r="AJ5" s="148">
        <v>70000</v>
      </c>
      <c r="AK5" s="148">
        <v>70000</v>
      </c>
      <c r="AL5" s="148">
        <v>70000</v>
      </c>
      <c r="AM5" s="148">
        <v>70000</v>
      </c>
      <c r="AN5" s="148">
        <v>70000</v>
      </c>
      <c r="AO5" s="148">
        <v>70000</v>
      </c>
      <c r="AP5" s="148">
        <v>70000</v>
      </c>
      <c r="AQ5" s="148">
        <v>70000</v>
      </c>
      <c r="AR5" s="148">
        <v>70000</v>
      </c>
      <c r="AS5" s="148">
        <v>70000</v>
      </c>
      <c r="AT5" s="148">
        <v>70000</v>
      </c>
      <c r="AU5" s="148">
        <f>SUM(D5:AT5)</f>
        <v>4000000</v>
      </c>
      <c r="AV5" s="148" t="s">
        <v>251</v>
      </c>
    </row>
    <row r="6" spans="1:48" s="142" customFormat="1" ht="86.25" customHeight="1">
      <c r="A6" s="205"/>
      <c r="B6" s="334">
        <v>102</v>
      </c>
      <c r="C6" s="335" t="s">
        <v>50</v>
      </c>
      <c r="D6" s="170"/>
      <c r="E6" s="148">
        <v>5250000</v>
      </c>
      <c r="F6" s="148">
        <v>4300000</v>
      </c>
      <c r="G6" s="148">
        <v>4300000</v>
      </c>
      <c r="H6" s="148">
        <v>4300000</v>
      </c>
      <c r="I6" s="148">
        <v>4300000</v>
      </c>
      <c r="J6" s="148">
        <v>4300000</v>
      </c>
      <c r="K6" s="148">
        <v>4300000</v>
      </c>
      <c r="L6" s="148">
        <v>3500000</v>
      </c>
      <c r="M6" s="148">
        <v>5250000</v>
      </c>
      <c r="N6" s="148">
        <v>5250000</v>
      </c>
      <c r="O6" s="148">
        <v>5250000</v>
      </c>
      <c r="P6" s="148">
        <v>5250000</v>
      </c>
      <c r="Q6" s="148">
        <v>5250000</v>
      </c>
      <c r="R6" s="148">
        <v>9250000</v>
      </c>
      <c r="S6" s="148">
        <v>9250000</v>
      </c>
      <c r="T6" s="148">
        <v>9250000</v>
      </c>
      <c r="U6" s="148">
        <v>7350000</v>
      </c>
      <c r="V6" s="148">
        <v>5250000</v>
      </c>
      <c r="W6" s="148">
        <v>3200000</v>
      </c>
      <c r="X6" s="148">
        <v>3200000</v>
      </c>
      <c r="Y6" s="148">
        <v>3500000</v>
      </c>
      <c r="Z6" s="148">
        <v>5400000</v>
      </c>
      <c r="AA6" s="148">
        <v>4100000</v>
      </c>
      <c r="AB6" s="148">
        <v>3500000</v>
      </c>
      <c r="AC6" s="148">
        <v>3350000</v>
      </c>
      <c r="AD6" s="148">
        <v>3350000</v>
      </c>
      <c r="AE6" s="148">
        <v>6000000</v>
      </c>
      <c r="AF6" s="148">
        <v>4810000</v>
      </c>
      <c r="AG6" s="148">
        <v>4700000</v>
      </c>
      <c r="AH6" s="148">
        <v>7100000</v>
      </c>
      <c r="AI6" s="148">
        <v>5150000</v>
      </c>
      <c r="AJ6" s="148">
        <v>3650000</v>
      </c>
      <c r="AK6" s="148">
        <v>3650000</v>
      </c>
      <c r="AL6" s="148">
        <v>3650000</v>
      </c>
      <c r="AM6" s="148">
        <v>3150000</v>
      </c>
      <c r="AN6" s="148">
        <v>3600000</v>
      </c>
      <c r="AO6" s="148">
        <v>3650000</v>
      </c>
      <c r="AP6" s="148">
        <v>3650000</v>
      </c>
      <c r="AQ6" s="148">
        <v>3650000</v>
      </c>
      <c r="AR6" s="148">
        <v>7600000</v>
      </c>
      <c r="AS6" s="148">
        <v>3600000</v>
      </c>
      <c r="AT6" s="148">
        <v>3600000</v>
      </c>
      <c r="AU6" s="148">
        <f aca="true" t="shared" si="0" ref="AU6:AU12">SUM(D6:AT6)</f>
        <v>201960000</v>
      </c>
      <c r="AV6" s="148" t="s">
        <v>251</v>
      </c>
    </row>
    <row r="7" spans="1:48" s="142" customFormat="1" ht="80.25" customHeight="1">
      <c r="A7" s="205"/>
      <c r="B7" s="334">
        <v>105</v>
      </c>
      <c r="C7" s="335" t="s">
        <v>104</v>
      </c>
      <c r="D7" s="170">
        <v>0</v>
      </c>
      <c r="E7" s="148">
        <v>8250000</v>
      </c>
      <c r="F7" s="148">
        <v>7750000</v>
      </c>
      <c r="G7" s="148">
        <v>7750000</v>
      </c>
      <c r="H7" s="148">
        <v>7750000</v>
      </c>
      <c r="I7" s="148">
        <v>5250000</v>
      </c>
      <c r="J7" s="148">
        <v>6250000</v>
      </c>
      <c r="K7" s="148">
        <v>5700000</v>
      </c>
      <c r="L7" s="148">
        <v>5600000</v>
      </c>
      <c r="M7" s="148">
        <v>5600000</v>
      </c>
      <c r="N7" s="148">
        <v>5600000</v>
      </c>
      <c r="O7" s="148">
        <v>5600000</v>
      </c>
      <c r="P7" s="148">
        <v>9250000</v>
      </c>
      <c r="Q7" s="148">
        <v>5250000</v>
      </c>
      <c r="R7" s="148">
        <v>4250000</v>
      </c>
      <c r="S7" s="148">
        <v>4250000</v>
      </c>
      <c r="T7" s="148">
        <v>4250000</v>
      </c>
      <c r="U7" s="148">
        <v>3750000</v>
      </c>
      <c r="V7" s="148">
        <v>3510000</v>
      </c>
      <c r="W7" s="148">
        <v>3500000</v>
      </c>
      <c r="X7" s="148">
        <v>3500000</v>
      </c>
      <c r="Y7" s="148">
        <v>3500000</v>
      </c>
      <c r="Z7" s="148">
        <v>3500000</v>
      </c>
      <c r="AA7" s="148">
        <v>3500000</v>
      </c>
      <c r="AB7" s="148">
        <v>3100000</v>
      </c>
      <c r="AC7" s="148">
        <v>3100000</v>
      </c>
      <c r="AD7" s="148">
        <v>3100000</v>
      </c>
      <c r="AE7" s="148">
        <v>5500000</v>
      </c>
      <c r="AF7" s="148">
        <v>4900000</v>
      </c>
      <c r="AG7" s="148">
        <v>4700000</v>
      </c>
      <c r="AH7" s="148">
        <v>4100000</v>
      </c>
      <c r="AI7" s="148">
        <v>4100000</v>
      </c>
      <c r="AJ7" s="148">
        <v>3000000</v>
      </c>
      <c r="AK7" s="148">
        <v>2100000</v>
      </c>
      <c r="AL7" s="148">
        <v>1700000</v>
      </c>
      <c r="AM7" s="148">
        <v>1950000</v>
      </c>
      <c r="AN7" s="148">
        <v>1550000</v>
      </c>
      <c r="AO7" s="148">
        <v>1550000</v>
      </c>
      <c r="AP7" s="148">
        <v>1550000</v>
      </c>
      <c r="AQ7" s="148">
        <v>1550000</v>
      </c>
      <c r="AR7" s="148">
        <v>2550000</v>
      </c>
      <c r="AS7" s="148">
        <v>1550000</v>
      </c>
      <c r="AT7" s="148">
        <v>4100000</v>
      </c>
      <c r="AU7" s="148">
        <f t="shared" si="0"/>
        <v>178860000</v>
      </c>
      <c r="AV7" s="148" t="s">
        <v>251</v>
      </c>
    </row>
    <row r="8" spans="1:48" s="142" customFormat="1" ht="75.75" customHeight="1">
      <c r="A8" s="205"/>
      <c r="B8" s="336">
        <v>106</v>
      </c>
      <c r="C8" s="337" t="s">
        <v>86</v>
      </c>
      <c r="D8" s="153">
        <v>0</v>
      </c>
      <c r="E8" s="153">
        <v>650000</v>
      </c>
      <c r="F8" s="153">
        <v>550000</v>
      </c>
      <c r="G8" s="153">
        <v>550000</v>
      </c>
      <c r="H8" s="153">
        <v>400000</v>
      </c>
      <c r="I8" s="153">
        <v>250000</v>
      </c>
      <c r="J8" s="153">
        <v>250000</v>
      </c>
      <c r="K8" s="153">
        <v>250000</v>
      </c>
      <c r="L8" s="153">
        <v>250000</v>
      </c>
      <c r="M8" s="153">
        <v>370000</v>
      </c>
      <c r="N8" s="153">
        <v>250000</v>
      </c>
      <c r="O8" s="153">
        <v>250000</v>
      </c>
      <c r="P8" s="153">
        <v>450000</v>
      </c>
      <c r="Q8" s="153">
        <v>450000</v>
      </c>
      <c r="R8" s="153">
        <v>350000</v>
      </c>
      <c r="S8" s="153">
        <v>350000</v>
      </c>
      <c r="T8" s="153">
        <v>300000</v>
      </c>
      <c r="U8" s="153">
        <v>200000</v>
      </c>
      <c r="V8" s="153">
        <v>200000</v>
      </c>
      <c r="W8" s="153">
        <v>200000</v>
      </c>
      <c r="X8" s="153">
        <v>200000</v>
      </c>
      <c r="Y8" s="153">
        <v>200000</v>
      </c>
      <c r="Z8" s="153">
        <v>200000</v>
      </c>
      <c r="AA8" s="153">
        <v>235000</v>
      </c>
      <c r="AB8" s="153">
        <v>250000</v>
      </c>
      <c r="AC8" s="153">
        <v>150000</v>
      </c>
      <c r="AD8" s="153">
        <v>165000</v>
      </c>
      <c r="AE8" s="153">
        <v>400000</v>
      </c>
      <c r="AF8" s="153">
        <v>300000</v>
      </c>
      <c r="AG8" s="153">
        <v>300000</v>
      </c>
      <c r="AH8" s="153">
        <v>250000</v>
      </c>
      <c r="AI8" s="153">
        <v>150000</v>
      </c>
      <c r="AJ8" s="153">
        <v>170000</v>
      </c>
      <c r="AK8" s="153">
        <v>160000</v>
      </c>
      <c r="AL8" s="153">
        <v>110000</v>
      </c>
      <c r="AM8" s="153">
        <v>110000</v>
      </c>
      <c r="AN8" s="153">
        <v>100000</v>
      </c>
      <c r="AO8" s="153">
        <v>90000</v>
      </c>
      <c r="AP8" s="153">
        <v>80000</v>
      </c>
      <c r="AQ8" s="153">
        <v>80000</v>
      </c>
      <c r="AR8" s="153">
        <v>130000</v>
      </c>
      <c r="AS8" s="153">
        <v>150000</v>
      </c>
      <c r="AT8" s="153">
        <v>200000</v>
      </c>
      <c r="AU8" s="153">
        <f t="shared" si="0"/>
        <v>10700000</v>
      </c>
      <c r="AV8" s="148" t="s">
        <v>251</v>
      </c>
    </row>
    <row r="9" spans="1:48" s="340" customFormat="1" ht="83.25" customHeight="1">
      <c r="A9" s="205"/>
      <c r="B9" s="334">
        <v>111</v>
      </c>
      <c r="C9" s="338" t="s">
        <v>54</v>
      </c>
      <c r="D9" s="157">
        <v>0</v>
      </c>
      <c r="E9" s="157">
        <v>25471000</v>
      </c>
      <c r="F9" s="157">
        <v>10750000</v>
      </c>
      <c r="G9" s="157">
        <v>10750000</v>
      </c>
      <c r="H9" s="157">
        <v>10750000</v>
      </c>
      <c r="I9" s="157">
        <v>10750000</v>
      </c>
      <c r="J9" s="157">
        <v>8500000</v>
      </c>
      <c r="K9" s="157">
        <v>8500000</v>
      </c>
      <c r="L9" s="157">
        <v>8500000</v>
      </c>
      <c r="M9" s="157">
        <v>8500000</v>
      </c>
      <c r="N9" s="157">
        <v>8500000</v>
      </c>
      <c r="O9" s="157">
        <v>8500000</v>
      </c>
      <c r="P9" s="157">
        <v>20250000</v>
      </c>
      <c r="Q9" s="157">
        <v>20250000</v>
      </c>
      <c r="R9" s="157">
        <v>3500000</v>
      </c>
      <c r="S9" s="157">
        <v>3500000</v>
      </c>
      <c r="T9" s="157">
        <v>3500000</v>
      </c>
      <c r="U9" s="157">
        <v>5500000</v>
      </c>
      <c r="V9" s="157">
        <v>5500000</v>
      </c>
      <c r="W9" s="157">
        <v>5500000</v>
      </c>
      <c r="X9" s="157">
        <v>4300000</v>
      </c>
      <c r="Y9" s="157">
        <v>4300000</v>
      </c>
      <c r="Z9" s="157">
        <v>4300000</v>
      </c>
      <c r="AA9" s="157">
        <v>5300000</v>
      </c>
      <c r="AB9" s="157">
        <v>5300000</v>
      </c>
      <c r="AC9" s="157">
        <v>5300000</v>
      </c>
      <c r="AD9" s="157">
        <v>5300000</v>
      </c>
      <c r="AE9" s="157">
        <v>13000000</v>
      </c>
      <c r="AF9" s="157">
        <v>5500000</v>
      </c>
      <c r="AG9" s="157">
        <v>5500000</v>
      </c>
      <c r="AH9" s="157">
        <v>7000000</v>
      </c>
      <c r="AI9" s="157">
        <v>6500000</v>
      </c>
      <c r="AJ9" s="157">
        <v>5500000</v>
      </c>
      <c r="AK9" s="157">
        <v>5500000</v>
      </c>
      <c r="AL9" s="157">
        <v>3500000</v>
      </c>
      <c r="AM9" s="157">
        <v>3500000</v>
      </c>
      <c r="AN9" s="157">
        <v>5500000</v>
      </c>
      <c r="AO9" s="157">
        <v>5500000</v>
      </c>
      <c r="AP9" s="157">
        <v>3750000</v>
      </c>
      <c r="AQ9" s="157">
        <v>3750000</v>
      </c>
      <c r="AR9" s="157">
        <v>9750000</v>
      </c>
      <c r="AS9" s="157">
        <v>6500000</v>
      </c>
      <c r="AT9" s="157">
        <v>17000000</v>
      </c>
      <c r="AU9" s="157">
        <f t="shared" si="0"/>
        <v>328321000</v>
      </c>
      <c r="AV9" s="339" t="s">
        <v>251</v>
      </c>
    </row>
    <row r="10" spans="1:48" s="142" customFormat="1" ht="68.25" customHeight="1">
      <c r="A10" s="205"/>
      <c r="B10" s="8">
        <v>116</v>
      </c>
      <c r="C10" s="19" t="s">
        <v>2</v>
      </c>
      <c r="D10" s="157">
        <v>50000</v>
      </c>
      <c r="E10" s="157">
        <f aca="true" t="shared" si="1" ref="E10:AT10">SUM(E11)</f>
        <v>0</v>
      </c>
      <c r="F10" s="157">
        <f t="shared" si="1"/>
        <v>0</v>
      </c>
      <c r="G10" s="157">
        <f t="shared" si="1"/>
        <v>0</v>
      </c>
      <c r="H10" s="157">
        <f t="shared" si="1"/>
        <v>0</v>
      </c>
      <c r="I10" s="157">
        <f t="shared" si="1"/>
        <v>0</v>
      </c>
      <c r="J10" s="157">
        <f t="shared" si="1"/>
        <v>0</v>
      </c>
      <c r="K10" s="157">
        <f t="shared" si="1"/>
        <v>0</v>
      </c>
      <c r="L10" s="157">
        <f t="shared" si="1"/>
        <v>0</v>
      </c>
      <c r="M10" s="157">
        <f t="shared" si="1"/>
        <v>0</v>
      </c>
      <c r="N10" s="157">
        <f t="shared" si="1"/>
        <v>0</v>
      </c>
      <c r="O10" s="157">
        <f t="shared" si="1"/>
        <v>0</v>
      </c>
      <c r="P10" s="157">
        <f t="shared" si="1"/>
        <v>0</v>
      </c>
      <c r="Q10" s="157">
        <f t="shared" si="1"/>
        <v>0</v>
      </c>
      <c r="R10" s="157">
        <f t="shared" si="1"/>
        <v>0</v>
      </c>
      <c r="S10" s="157">
        <f t="shared" si="1"/>
        <v>0</v>
      </c>
      <c r="T10" s="157">
        <f t="shared" si="1"/>
        <v>0</v>
      </c>
      <c r="U10" s="157">
        <f t="shared" si="1"/>
        <v>0</v>
      </c>
      <c r="V10" s="157">
        <f t="shared" si="1"/>
        <v>0</v>
      </c>
      <c r="W10" s="157">
        <f t="shared" si="1"/>
        <v>0</v>
      </c>
      <c r="X10" s="157">
        <f t="shared" si="1"/>
        <v>0</v>
      </c>
      <c r="Y10" s="157">
        <f t="shared" si="1"/>
        <v>0</v>
      </c>
      <c r="Z10" s="157">
        <f t="shared" si="1"/>
        <v>0</v>
      </c>
      <c r="AA10" s="157">
        <f t="shared" si="1"/>
        <v>0</v>
      </c>
      <c r="AB10" s="157">
        <f t="shared" si="1"/>
        <v>0</v>
      </c>
      <c r="AC10" s="157">
        <f t="shared" si="1"/>
        <v>0</v>
      </c>
      <c r="AD10" s="157">
        <f t="shared" si="1"/>
        <v>0</v>
      </c>
      <c r="AE10" s="157">
        <f t="shared" si="1"/>
        <v>0</v>
      </c>
      <c r="AF10" s="157">
        <f t="shared" si="1"/>
        <v>0</v>
      </c>
      <c r="AG10" s="157">
        <f t="shared" si="1"/>
        <v>0</v>
      </c>
      <c r="AH10" s="157">
        <f t="shared" si="1"/>
        <v>0</v>
      </c>
      <c r="AI10" s="157">
        <f t="shared" si="1"/>
        <v>0</v>
      </c>
      <c r="AJ10" s="157">
        <f t="shared" si="1"/>
        <v>0</v>
      </c>
      <c r="AK10" s="157">
        <f t="shared" si="1"/>
        <v>0</v>
      </c>
      <c r="AL10" s="157">
        <f t="shared" si="1"/>
        <v>0</v>
      </c>
      <c r="AM10" s="157">
        <f t="shared" si="1"/>
        <v>0</v>
      </c>
      <c r="AN10" s="157">
        <f t="shared" si="1"/>
        <v>0</v>
      </c>
      <c r="AO10" s="157">
        <f t="shared" si="1"/>
        <v>0</v>
      </c>
      <c r="AP10" s="157">
        <f t="shared" si="1"/>
        <v>0</v>
      </c>
      <c r="AQ10" s="157">
        <f t="shared" si="1"/>
        <v>0</v>
      </c>
      <c r="AR10" s="157">
        <f t="shared" si="1"/>
        <v>0</v>
      </c>
      <c r="AS10" s="157">
        <f t="shared" si="1"/>
        <v>0</v>
      </c>
      <c r="AT10" s="157">
        <f t="shared" si="1"/>
        <v>0</v>
      </c>
      <c r="AU10" s="157">
        <f t="shared" si="0"/>
        <v>50000</v>
      </c>
      <c r="AV10" s="149" t="s">
        <v>251</v>
      </c>
    </row>
    <row r="11" spans="1:48" s="154" customFormat="1" ht="68.25" customHeight="1">
      <c r="A11" s="205"/>
      <c r="B11" s="8">
        <v>1</v>
      </c>
      <c r="C11" s="138" t="s">
        <v>3</v>
      </c>
      <c r="D11" s="157">
        <v>50000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0</v>
      </c>
      <c r="AA11" s="157">
        <v>0</v>
      </c>
      <c r="AB11" s="157">
        <v>0</v>
      </c>
      <c r="AC11" s="157">
        <v>0</v>
      </c>
      <c r="AD11" s="157">
        <v>0</v>
      </c>
      <c r="AE11" s="157">
        <v>0</v>
      </c>
      <c r="AF11" s="157">
        <v>0</v>
      </c>
      <c r="AG11" s="157">
        <v>0</v>
      </c>
      <c r="AH11" s="157">
        <v>0</v>
      </c>
      <c r="AI11" s="157">
        <v>0</v>
      </c>
      <c r="AJ11" s="157">
        <v>0</v>
      </c>
      <c r="AK11" s="157">
        <v>0</v>
      </c>
      <c r="AL11" s="157">
        <v>0</v>
      </c>
      <c r="AM11" s="157">
        <v>0</v>
      </c>
      <c r="AN11" s="157">
        <v>0</v>
      </c>
      <c r="AO11" s="157">
        <v>0</v>
      </c>
      <c r="AP11" s="157">
        <v>0</v>
      </c>
      <c r="AQ11" s="157">
        <v>0</v>
      </c>
      <c r="AR11" s="157">
        <v>0</v>
      </c>
      <c r="AS11" s="157">
        <v>0</v>
      </c>
      <c r="AT11" s="157">
        <v>0</v>
      </c>
      <c r="AU11" s="157">
        <f t="shared" si="0"/>
        <v>50000</v>
      </c>
      <c r="AV11" s="149" t="s">
        <v>251</v>
      </c>
    </row>
    <row r="12" spans="1:48" s="142" customFormat="1" ht="68.25" customHeight="1">
      <c r="A12" s="137"/>
      <c r="B12" s="334">
        <v>120</v>
      </c>
      <c r="C12" s="341" t="s">
        <v>172</v>
      </c>
      <c r="D12" s="157">
        <v>21250000</v>
      </c>
      <c r="E12" s="157">
        <v>250000</v>
      </c>
      <c r="F12" s="157">
        <v>250000</v>
      </c>
      <c r="G12" s="157">
        <v>250000</v>
      </c>
      <c r="H12" s="157">
        <v>200000</v>
      </c>
      <c r="I12" s="157">
        <v>200000</v>
      </c>
      <c r="J12" s="157">
        <v>200000</v>
      </c>
      <c r="K12" s="157">
        <v>200000</v>
      </c>
      <c r="L12" s="157">
        <v>200000</v>
      </c>
      <c r="M12" s="157">
        <v>200000</v>
      </c>
      <c r="N12" s="157">
        <v>200000</v>
      </c>
      <c r="O12" s="157">
        <v>200000</v>
      </c>
      <c r="P12" s="157">
        <v>650000</v>
      </c>
      <c r="Q12" s="157">
        <v>650000</v>
      </c>
      <c r="R12" s="157">
        <v>200000</v>
      </c>
      <c r="S12" s="157">
        <v>200000</v>
      </c>
      <c r="T12" s="157">
        <v>200000</v>
      </c>
      <c r="U12" s="157">
        <v>200000</v>
      </c>
      <c r="V12" s="157">
        <v>200000</v>
      </c>
      <c r="W12" s="157">
        <v>200000</v>
      </c>
      <c r="X12" s="157">
        <v>200000</v>
      </c>
      <c r="Y12" s="157">
        <v>200000</v>
      </c>
      <c r="Z12" s="157">
        <v>200000</v>
      </c>
      <c r="AA12" s="157">
        <v>400000</v>
      </c>
      <c r="AB12" s="157">
        <v>400000</v>
      </c>
      <c r="AC12" s="157">
        <v>400000</v>
      </c>
      <c r="AD12" s="157">
        <v>400000</v>
      </c>
      <c r="AE12" s="157">
        <v>400000</v>
      </c>
      <c r="AF12" s="157">
        <v>400000</v>
      </c>
      <c r="AG12" s="157">
        <v>400000</v>
      </c>
      <c r="AH12" s="157">
        <v>250000</v>
      </c>
      <c r="AI12" s="157">
        <v>250000</v>
      </c>
      <c r="AJ12" s="157">
        <v>250000</v>
      </c>
      <c r="AK12" s="157">
        <v>250000</v>
      </c>
      <c r="AL12" s="157">
        <v>250000</v>
      </c>
      <c r="AM12" s="157">
        <v>250000</v>
      </c>
      <c r="AN12" s="157">
        <v>250000</v>
      </c>
      <c r="AO12" s="157">
        <v>250000</v>
      </c>
      <c r="AP12" s="157">
        <v>250000</v>
      </c>
      <c r="AQ12" s="157">
        <v>250000</v>
      </c>
      <c r="AR12" s="157">
        <v>250000</v>
      </c>
      <c r="AS12" s="157">
        <v>250000</v>
      </c>
      <c r="AT12" s="157">
        <v>250000</v>
      </c>
      <c r="AU12" s="157">
        <f t="shared" si="0"/>
        <v>32750000</v>
      </c>
      <c r="AV12" s="148" t="s">
        <v>251</v>
      </c>
    </row>
    <row r="13" spans="1:48" s="142" customFormat="1" ht="84.75" customHeight="1">
      <c r="A13" s="342" t="s">
        <v>63</v>
      </c>
      <c r="B13" s="343"/>
      <c r="C13" s="344"/>
      <c r="D13" s="148">
        <f aca="true" t="shared" si="2" ref="D13:AU13">D10+D9+D8+D7+D6+D5+D12</f>
        <v>21300000</v>
      </c>
      <c r="E13" s="148">
        <f t="shared" si="2"/>
        <v>39931000</v>
      </c>
      <c r="F13" s="148">
        <f t="shared" si="2"/>
        <v>23660000</v>
      </c>
      <c r="G13" s="148">
        <f t="shared" si="2"/>
        <v>23660000</v>
      </c>
      <c r="H13" s="148">
        <f t="shared" si="2"/>
        <v>23460000</v>
      </c>
      <c r="I13" s="148">
        <f t="shared" si="2"/>
        <v>20810000</v>
      </c>
      <c r="J13" s="148">
        <f t="shared" si="2"/>
        <v>19560000</v>
      </c>
      <c r="K13" s="148">
        <f t="shared" si="2"/>
        <v>19010000</v>
      </c>
      <c r="L13" s="148">
        <f t="shared" si="2"/>
        <v>18110000</v>
      </c>
      <c r="M13" s="148">
        <f t="shared" si="2"/>
        <v>20020000</v>
      </c>
      <c r="N13" s="148">
        <f t="shared" si="2"/>
        <v>19900000</v>
      </c>
      <c r="O13" s="148">
        <f t="shared" si="2"/>
        <v>19900000</v>
      </c>
      <c r="P13" s="148">
        <f t="shared" si="2"/>
        <v>35950000</v>
      </c>
      <c r="Q13" s="148">
        <f t="shared" si="2"/>
        <v>31950000</v>
      </c>
      <c r="R13" s="148">
        <f t="shared" si="2"/>
        <v>17650000</v>
      </c>
      <c r="S13" s="148">
        <f t="shared" si="2"/>
        <v>17650000</v>
      </c>
      <c r="T13" s="148">
        <f t="shared" si="2"/>
        <v>17600000</v>
      </c>
      <c r="U13" s="148">
        <f t="shared" si="2"/>
        <v>17100000</v>
      </c>
      <c r="V13" s="148">
        <f t="shared" si="2"/>
        <v>14760000</v>
      </c>
      <c r="W13" s="148">
        <f t="shared" si="2"/>
        <v>12700000</v>
      </c>
      <c r="X13" s="148">
        <f t="shared" si="2"/>
        <v>11500000</v>
      </c>
      <c r="Y13" s="148">
        <f t="shared" si="2"/>
        <v>11830000</v>
      </c>
      <c r="Z13" s="148">
        <f t="shared" si="2"/>
        <v>13750000</v>
      </c>
      <c r="AA13" s="148">
        <f t="shared" si="2"/>
        <v>13685000</v>
      </c>
      <c r="AB13" s="148">
        <f t="shared" si="2"/>
        <v>12700000</v>
      </c>
      <c r="AC13" s="148">
        <f t="shared" si="2"/>
        <v>12450000</v>
      </c>
      <c r="AD13" s="148">
        <f t="shared" si="2"/>
        <v>12465000</v>
      </c>
      <c r="AE13" s="148">
        <f t="shared" si="2"/>
        <v>25450000</v>
      </c>
      <c r="AF13" s="148">
        <f>AF10+AG9+AF8+AF7+AF6+AF5+AF12</f>
        <v>16060000</v>
      </c>
      <c r="AG13" s="148">
        <f>AG10+AG8+AG7+AG6+AG5+AG12</f>
        <v>10250000</v>
      </c>
      <c r="AH13" s="148">
        <f t="shared" si="2"/>
        <v>18850000</v>
      </c>
      <c r="AI13" s="148">
        <f t="shared" si="2"/>
        <v>16220000</v>
      </c>
      <c r="AJ13" s="148">
        <f t="shared" si="2"/>
        <v>12640000</v>
      </c>
      <c r="AK13" s="148">
        <f t="shared" si="2"/>
        <v>11730000</v>
      </c>
      <c r="AL13" s="148">
        <f t="shared" si="2"/>
        <v>9280000</v>
      </c>
      <c r="AM13" s="148">
        <f t="shared" si="2"/>
        <v>9030000</v>
      </c>
      <c r="AN13" s="148">
        <f t="shared" si="2"/>
        <v>11070000</v>
      </c>
      <c r="AO13" s="148">
        <f t="shared" si="2"/>
        <v>11110000</v>
      </c>
      <c r="AP13" s="148">
        <f t="shared" si="2"/>
        <v>9350000</v>
      </c>
      <c r="AQ13" s="148">
        <f t="shared" si="2"/>
        <v>9350000</v>
      </c>
      <c r="AR13" s="148">
        <f t="shared" si="2"/>
        <v>20350000</v>
      </c>
      <c r="AS13" s="148">
        <f t="shared" si="2"/>
        <v>12120000</v>
      </c>
      <c r="AT13" s="148">
        <f t="shared" si="2"/>
        <v>25220000</v>
      </c>
      <c r="AU13" s="148">
        <f t="shared" si="2"/>
        <v>756641000</v>
      </c>
      <c r="AV13" s="148"/>
    </row>
    <row r="14" spans="1:48" s="142" customFormat="1" ht="25.5">
      <c r="A14" s="345">
        <v>2121</v>
      </c>
      <c r="B14" s="82"/>
      <c r="C14" s="138" t="s">
        <v>64</v>
      </c>
      <c r="D14" s="149"/>
      <c r="E14" s="149"/>
      <c r="F14" s="149"/>
      <c r="G14" s="149"/>
      <c r="H14" s="149"/>
      <c r="I14" s="149"/>
      <c r="J14" s="149"/>
      <c r="K14" s="149"/>
      <c r="L14" s="149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144"/>
      <c r="AT14" s="144"/>
      <c r="AU14" s="149"/>
      <c r="AV14" s="144"/>
    </row>
    <row r="15" spans="1:48" s="142" customFormat="1" ht="68.25" customHeight="1">
      <c r="A15" s="139"/>
      <c r="B15" s="140">
        <v>301</v>
      </c>
      <c r="C15" s="141" t="s">
        <v>88</v>
      </c>
      <c r="D15" s="182">
        <v>0</v>
      </c>
      <c r="E15" s="182">
        <v>4750000</v>
      </c>
      <c r="F15" s="182">
        <v>4430000</v>
      </c>
      <c r="G15" s="182">
        <v>4500000</v>
      </c>
      <c r="H15" s="182">
        <v>4500000</v>
      </c>
      <c r="I15" s="182">
        <v>4500000</v>
      </c>
      <c r="J15" s="182">
        <v>3250000</v>
      </c>
      <c r="K15" s="182">
        <v>3250000</v>
      </c>
      <c r="L15" s="182">
        <v>3250000</v>
      </c>
      <c r="M15" s="182">
        <v>3250000</v>
      </c>
      <c r="N15" s="182">
        <v>3250000</v>
      </c>
      <c r="O15" s="182">
        <v>3250000</v>
      </c>
      <c r="P15" s="182">
        <v>3250000</v>
      </c>
      <c r="Q15" s="182">
        <v>3300000</v>
      </c>
      <c r="R15" s="182">
        <v>1750000</v>
      </c>
      <c r="S15" s="182">
        <v>1750000</v>
      </c>
      <c r="T15" s="182">
        <v>1750000</v>
      </c>
      <c r="U15" s="182">
        <v>1750000</v>
      </c>
      <c r="V15" s="182">
        <v>1750000</v>
      </c>
      <c r="W15" s="182">
        <v>1750000</v>
      </c>
      <c r="X15" s="182">
        <v>2300000</v>
      </c>
      <c r="Y15" s="182">
        <v>1300000</v>
      </c>
      <c r="Z15" s="182">
        <v>1300000</v>
      </c>
      <c r="AA15" s="182">
        <v>1100000</v>
      </c>
      <c r="AB15" s="182">
        <v>1100000</v>
      </c>
      <c r="AC15" s="182">
        <v>1100000</v>
      </c>
      <c r="AD15" s="182">
        <v>1100000</v>
      </c>
      <c r="AE15" s="182">
        <v>1800000</v>
      </c>
      <c r="AF15" s="182">
        <v>1300000</v>
      </c>
      <c r="AG15" s="182">
        <v>1300000</v>
      </c>
      <c r="AH15" s="182">
        <v>1300000</v>
      </c>
      <c r="AI15" s="182">
        <v>1300000</v>
      </c>
      <c r="AJ15" s="182">
        <v>1050000</v>
      </c>
      <c r="AK15" s="182">
        <v>800000</v>
      </c>
      <c r="AL15" s="182">
        <v>750000</v>
      </c>
      <c r="AM15" s="182">
        <v>1050000</v>
      </c>
      <c r="AN15" s="182">
        <v>1300000</v>
      </c>
      <c r="AO15" s="182">
        <v>1300000</v>
      </c>
      <c r="AP15" s="182">
        <v>1300000</v>
      </c>
      <c r="AQ15" s="182">
        <v>1050000</v>
      </c>
      <c r="AR15" s="182">
        <v>1200000</v>
      </c>
      <c r="AS15" s="182">
        <v>1250000</v>
      </c>
      <c r="AT15" s="182">
        <v>1250000</v>
      </c>
      <c r="AU15" s="182">
        <f aca="true" t="shared" si="3" ref="AU15:AU64">SUM(D15:AT15)</f>
        <v>87830000</v>
      </c>
      <c r="AV15" s="149" t="s">
        <v>251</v>
      </c>
    </row>
    <row r="16" spans="1:48" s="142" customFormat="1" ht="68.25" customHeight="1">
      <c r="A16" s="347" t="s">
        <v>63</v>
      </c>
      <c r="B16" s="348"/>
      <c r="C16" s="349"/>
      <c r="D16" s="350">
        <f>D15</f>
        <v>0</v>
      </c>
      <c r="E16" s="350">
        <f aca="true" t="shared" si="4" ref="E16:AT16">E15</f>
        <v>4750000</v>
      </c>
      <c r="F16" s="350">
        <f t="shared" si="4"/>
        <v>4430000</v>
      </c>
      <c r="G16" s="350">
        <f t="shared" si="4"/>
        <v>4500000</v>
      </c>
      <c r="H16" s="350">
        <f t="shared" si="4"/>
        <v>4500000</v>
      </c>
      <c r="I16" s="350">
        <f t="shared" si="4"/>
        <v>4500000</v>
      </c>
      <c r="J16" s="350">
        <f t="shared" si="4"/>
        <v>3250000</v>
      </c>
      <c r="K16" s="350">
        <f t="shared" si="4"/>
        <v>3250000</v>
      </c>
      <c r="L16" s="350">
        <f t="shared" si="4"/>
        <v>3250000</v>
      </c>
      <c r="M16" s="350">
        <f t="shared" si="4"/>
        <v>3250000</v>
      </c>
      <c r="N16" s="350">
        <f t="shared" si="4"/>
        <v>3250000</v>
      </c>
      <c r="O16" s="350">
        <f t="shared" si="4"/>
        <v>3250000</v>
      </c>
      <c r="P16" s="350">
        <f t="shared" si="4"/>
        <v>3250000</v>
      </c>
      <c r="Q16" s="350">
        <f t="shared" si="4"/>
        <v>3300000</v>
      </c>
      <c r="R16" s="350">
        <f t="shared" si="4"/>
        <v>1750000</v>
      </c>
      <c r="S16" s="350">
        <f t="shared" si="4"/>
        <v>1750000</v>
      </c>
      <c r="T16" s="350">
        <f t="shared" si="4"/>
        <v>1750000</v>
      </c>
      <c r="U16" s="350">
        <f t="shared" si="4"/>
        <v>1750000</v>
      </c>
      <c r="V16" s="350">
        <f t="shared" si="4"/>
        <v>1750000</v>
      </c>
      <c r="W16" s="350">
        <f t="shared" si="4"/>
        <v>1750000</v>
      </c>
      <c r="X16" s="350">
        <f t="shared" si="4"/>
        <v>2300000</v>
      </c>
      <c r="Y16" s="350">
        <f t="shared" si="4"/>
        <v>1300000</v>
      </c>
      <c r="Z16" s="350">
        <f t="shared" si="4"/>
        <v>1300000</v>
      </c>
      <c r="AA16" s="350">
        <f t="shared" si="4"/>
        <v>1100000</v>
      </c>
      <c r="AB16" s="350">
        <f t="shared" si="4"/>
        <v>1100000</v>
      </c>
      <c r="AC16" s="350">
        <f t="shared" si="4"/>
        <v>1100000</v>
      </c>
      <c r="AD16" s="350">
        <f t="shared" si="4"/>
        <v>1100000</v>
      </c>
      <c r="AE16" s="350">
        <f t="shared" si="4"/>
        <v>1800000</v>
      </c>
      <c r="AF16" s="350">
        <f t="shared" si="4"/>
        <v>1300000</v>
      </c>
      <c r="AG16" s="350">
        <f t="shared" si="4"/>
        <v>1300000</v>
      </c>
      <c r="AH16" s="350">
        <f t="shared" si="4"/>
        <v>1300000</v>
      </c>
      <c r="AI16" s="350">
        <f t="shared" si="4"/>
        <v>1300000</v>
      </c>
      <c r="AJ16" s="350">
        <f t="shared" si="4"/>
        <v>1050000</v>
      </c>
      <c r="AK16" s="350">
        <f t="shared" si="4"/>
        <v>800000</v>
      </c>
      <c r="AL16" s="350">
        <f t="shared" si="4"/>
        <v>750000</v>
      </c>
      <c r="AM16" s="350">
        <f t="shared" si="4"/>
        <v>1050000</v>
      </c>
      <c r="AN16" s="350">
        <f t="shared" si="4"/>
        <v>1300000</v>
      </c>
      <c r="AO16" s="350">
        <f t="shared" si="4"/>
        <v>1300000</v>
      </c>
      <c r="AP16" s="350">
        <f t="shared" si="4"/>
        <v>1300000</v>
      </c>
      <c r="AQ16" s="350">
        <f t="shared" si="4"/>
        <v>1050000</v>
      </c>
      <c r="AR16" s="350">
        <f t="shared" si="4"/>
        <v>1200000</v>
      </c>
      <c r="AS16" s="350">
        <f t="shared" si="4"/>
        <v>1250000</v>
      </c>
      <c r="AT16" s="350">
        <f t="shared" si="4"/>
        <v>1250000</v>
      </c>
      <c r="AU16" s="350">
        <f t="shared" si="3"/>
        <v>87830000</v>
      </c>
      <c r="AV16" s="351"/>
    </row>
    <row r="17" spans="1:48" s="142" customFormat="1" ht="21">
      <c r="A17" s="352">
        <v>22</v>
      </c>
      <c r="B17" s="240"/>
      <c r="C17" s="353" t="s">
        <v>105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9"/>
      <c r="AV17" s="143"/>
    </row>
    <row r="18" spans="1:48" s="142" customFormat="1" ht="21">
      <c r="A18" s="352">
        <v>2211</v>
      </c>
      <c r="B18" s="240"/>
      <c r="C18" s="141" t="s">
        <v>105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9"/>
      <c r="AV18" s="144"/>
    </row>
    <row r="19" spans="1:48" s="142" customFormat="1" ht="68.25" customHeight="1">
      <c r="A19" s="145"/>
      <c r="B19" s="146">
        <v>202</v>
      </c>
      <c r="C19" s="147" t="s">
        <v>70</v>
      </c>
      <c r="D19" s="148">
        <v>4000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>
        <f t="shared" si="3"/>
        <v>4000</v>
      </c>
      <c r="AV19" s="149" t="s">
        <v>251</v>
      </c>
    </row>
    <row r="20" spans="1:48" s="154" customFormat="1" ht="68.25" customHeight="1">
      <c r="A20" s="150"/>
      <c r="B20" s="151">
        <v>203</v>
      </c>
      <c r="C20" s="152" t="s">
        <v>71</v>
      </c>
      <c r="D20" s="153">
        <v>1070000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  <c r="AE20" s="153">
        <v>0</v>
      </c>
      <c r="AF20" s="153"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3">
        <v>0</v>
      </c>
      <c r="AQ20" s="153">
        <v>0</v>
      </c>
      <c r="AR20" s="153">
        <v>0</v>
      </c>
      <c r="AS20" s="153">
        <v>0</v>
      </c>
      <c r="AT20" s="153">
        <v>0</v>
      </c>
      <c r="AU20" s="153">
        <f t="shared" si="3"/>
        <v>1070000</v>
      </c>
      <c r="AV20" s="149"/>
    </row>
    <row r="21" spans="1:48" s="158" customFormat="1" ht="68.25" customHeight="1">
      <c r="A21" s="155"/>
      <c r="B21" s="151">
        <v>204</v>
      </c>
      <c r="C21" s="156" t="s">
        <v>72</v>
      </c>
      <c r="D21" s="157">
        <v>4600000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57">
        <v>0</v>
      </c>
      <c r="AB21" s="157">
        <v>0</v>
      </c>
      <c r="AC21" s="157">
        <v>0</v>
      </c>
      <c r="AD21" s="157">
        <v>0</v>
      </c>
      <c r="AE21" s="157">
        <v>0</v>
      </c>
      <c r="AF21" s="157">
        <v>0</v>
      </c>
      <c r="AG21" s="157">
        <v>0</v>
      </c>
      <c r="AH21" s="157">
        <v>0</v>
      </c>
      <c r="AI21" s="157">
        <v>0</v>
      </c>
      <c r="AJ21" s="157">
        <v>0</v>
      </c>
      <c r="AK21" s="157">
        <v>0</v>
      </c>
      <c r="AL21" s="157">
        <v>0</v>
      </c>
      <c r="AM21" s="157">
        <v>0</v>
      </c>
      <c r="AN21" s="157">
        <v>0</v>
      </c>
      <c r="AO21" s="157">
        <v>0</v>
      </c>
      <c r="AP21" s="157">
        <v>0</v>
      </c>
      <c r="AQ21" s="157">
        <v>0</v>
      </c>
      <c r="AR21" s="157">
        <v>0</v>
      </c>
      <c r="AS21" s="157">
        <v>0</v>
      </c>
      <c r="AT21" s="157">
        <v>0</v>
      </c>
      <c r="AU21" s="157">
        <f t="shared" si="3"/>
        <v>4600000</v>
      </c>
      <c r="AV21" s="354"/>
    </row>
    <row r="22" spans="1:50" s="142" customFormat="1" ht="68.25" customHeight="1">
      <c r="A22" s="150"/>
      <c r="B22" s="146">
        <v>205</v>
      </c>
      <c r="C22" s="159" t="s">
        <v>73</v>
      </c>
      <c r="D22" s="153">
        <v>330000</v>
      </c>
      <c r="E22" s="153">
        <v>30000</v>
      </c>
      <c r="F22" s="153">
        <v>20000</v>
      </c>
      <c r="G22" s="153">
        <v>20000</v>
      </c>
      <c r="H22" s="153">
        <v>20000</v>
      </c>
      <c r="I22" s="153">
        <v>20000</v>
      </c>
      <c r="J22" s="153">
        <v>20000</v>
      </c>
      <c r="K22" s="153">
        <v>25000</v>
      </c>
      <c r="L22" s="153">
        <v>20000</v>
      </c>
      <c r="M22" s="153">
        <v>25000</v>
      </c>
      <c r="N22" s="153">
        <v>45000</v>
      </c>
      <c r="O22" s="153">
        <v>30000</v>
      </c>
      <c r="P22" s="153">
        <v>30000</v>
      </c>
      <c r="Q22" s="153">
        <v>40000</v>
      </c>
      <c r="R22" s="153">
        <v>30000</v>
      </c>
      <c r="S22" s="153">
        <v>30000</v>
      </c>
      <c r="T22" s="153">
        <v>25000</v>
      </c>
      <c r="U22" s="153">
        <v>25000</v>
      </c>
      <c r="V22" s="153">
        <v>20000</v>
      </c>
      <c r="W22" s="153">
        <v>20000</v>
      </c>
      <c r="X22" s="153">
        <v>25000</v>
      </c>
      <c r="Y22" s="153">
        <v>25000</v>
      </c>
      <c r="Z22" s="153">
        <v>25000</v>
      </c>
      <c r="AA22" s="153">
        <v>25000</v>
      </c>
      <c r="AB22" s="153">
        <v>20000</v>
      </c>
      <c r="AC22" s="153">
        <v>20000</v>
      </c>
      <c r="AD22" s="153">
        <v>20000</v>
      </c>
      <c r="AE22" s="153">
        <v>20000</v>
      </c>
      <c r="AF22" s="153">
        <v>20000</v>
      </c>
      <c r="AG22" s="153">
        <v>20000</v>
      </c>
      <c r="AH22" s="153">
        <v>25000</v>
      </c>
      <c r="AI22" s="153">
        <v>25000</v>
      </c>
      <c r="AJ22" s="153">
        <v>35000</v>
      </c>
      <c r="AK22" s="153">
        <v>25000</v>
      </c>
      <c r="AL22" s="153">
        <v>25000</v>
      </c>
      <c r="AM22" s="153">
        <v>30000</v>
      </c>
      <c r="AN22" s="153">
        <v>35000</v>
      </c>
      <c r="AO22" s="153">
        <v>35000</v>
      </c>
      <c r="AP22" s="153">
        <v>35000</v>
      </c>
      <c r="AQ22" s="153">
        <v>40000</v>
      </c>
      <c r="AR22" s="153">
        <v>40000</v>
      </c>
      <c r="AS22" s="153">
        <v>40000</v>
      </c>
      <c r="AT22" s="153">
        <v>30000</v>
      </c>
      <c r="AU22" s="153">
        <f>SUM(D22:AT22)</f>
        <v>1465000</v>
      </c>
      <c r="AV22" s="148"/>
      <c r="AW22" s="160">
        <f>AX22-AU22</f>
        <v>-750000</v>
      </c>
      <c r="AX22" s="142">
        <v>715000</v>
      </c>
    </row>
    <row r="23" spans="1:50" s="154" customFormat="1" ht="68.25" customHeight="1">
      <c r="A23" s="150"/>
      <c r="B23" s="161">
        <v>206</v>
      </c>
      <c r="C23" s="162" t="s">
        <v>59</v>
      </c>
      <c r="D23" s="153">
        <f>D24+D25</f>
        <v>580000</v>
      </c>
      <c r="E23" s="153">
        <f aca="true" t="shared" si="5" ref="E23:AT23">E24+E25</f>
        <v>0</v>
      </c>
      <c r="F23" s="153">
        <f t="shared" si="5"/>
        <v>0</v>
      </c>
      <c r="G23" s="153">
        <f t="shared" si="5"/>
        <v>0</v>
      </c>
      <c r="H23" s="153">
        <f t="shared" si="5"/>
        <v>0</v>
      </c>
      <c r="I23" s="153">
        <f t="shared" si="5"/>
        <v>0</v>
      </c>
      <c r="J23" s="153">
        <f t="shared" si="5"/>
        <v>0</v>
      </c>
      <c r="K23" s="153">
        <f t="shared" si="5"/>
        <v>0</v>
      </c>
      <c r="L23" s="153">
        <f t="shared" si="5"/>
        <v>0</v>
      </c>
      <c r="M23" s="153">
        <f t="shared" si="5"/>
        <v>0</v>
      </c>
      <c r="N23" s="153">
        <f t="shared" si="5"/>
        <v>0</v>
      </c>
      <c r="O23" s="153">
        <f t="shared" si="5"/>
        <v>0</v>
      </c>
      <c r="P23" s="153">
        <f t="shared" si="5"/>
        <v>0</v>
      </c>
      <c r="Q23" s="153">
        <f t="shared" si="5"/>
        <v>0</v>
      </c>
      <c r="R23" s="153">
        <f t="shared" si="5"/>
        <v>0</v>
      </c>
      <c r="S23" s="153">
        <f t="shared" si="5"/>
        <v>0</v>
      </c>
      <c r="T23" s="153">
        <f t="shared" si="5"/>
        <v>0</v>
      </c>
      <c r="U23" s="153">
        <f t="shared" si="5"/>
        <v>0</v>
      </c>
      <c r="V23" s="153">
        <f t="shared" si="5"/>
        <v>0</v>
      </c>
      <c r="W23" s="153">
        <f t="shared" si="5"/>
        <v>0</v>
      </c>
      <c r="X23" s="153">
        <f t="shared" si="5"/>
        <v>0</v>
      </c>
      <c r="Y23" s="153">
        <f t="shared" si="5"/>
        <v>0</v>
      </c>
      <c r="Z23" s="153">
        <f t="shared" si="5"/>
        <v>0</v>
      </c>
      <c r="AA23" s="153">
        <f t="shared" si="5"/>
        <v>0</v>
      </c>
      <c r="AB23" s="153">
        <f t="shared" si="5"/>
        <v>0</v>
      </c>
      <c r="AC23" s="153">
        <f t="shared" si="5"/>
        <v>0</v>
      </c>
      <c r="AD23" s="153">
        <f t="shared" si="5"/>
        <v>0</v>
      </c>
      <c r="AE23" s="153">
        <f t="shared" si="5"/>
        <v>0</v>
      </c>
      <c r="AF23" s="153">
        <f t="shared" si="5"/>
        <v>0</v>
      </c>
      <c r="AG23" s="153">
        <f t="shared" si="5"/>
        <v>0</v>
      </c>
      <c r="AH23" s="153">
        <f t="shared" si="5"/>
        <v>0</v>
      </c>
      <c r="AI23" s="153">
        <f t="shared" si="5"/>
        <v>0</v>
      </c>
      <c r="AJ23" s="153">
        <f t="shared" si="5"/>
        <v>0</v>
      </c>
      <c r="AK23" s="153">
        <f t="shared" si="5"/>
        <v>0</v>
      </c>
      <c r="AL23" s="153">
        <f t="shared" si="5"/>
        <v>0</v>
      </c>
      <c r="AM23" s="153">
        <f t="shared" si="5"/>
        <v>0</v>
      </c>
      <c r="AN23" s="153">
        <f t="shared" si="5"/>
        <v>0</v>
      </c>
      <c r="AO23" s="153">
        <f t="shared" si="5"/>
        <v>0</v>
      </c>
      <c r="AP23" s="153">
        <f t="shared" si="5"/>
        <v>0</v>
      </c>
      <c r="AQ23" s="153">
        <f t="shared" si="5"/>
        <v>0</v>
      </c>
      <c r="AR23" s="153">
        <f t="shared" si="5"/>
        <v>0</v>
      </c>
      <c r="AS23" s="153">
        <f t="shared" si="5"/>
        <v>0</v>
      </c>
      <c r="AT23" s="153">
        <f t="shared" si="5"/>
        <v>0</v>
      </c>
      <c r="AU23" s="153">
        <f>SUM(D23:AT23)</f>
        <v>580000</v>
      </c>
      <c r="AV23" s="149"/>
      <c r="AW23" s="355">
        <f>AX23-AU23</f>
        <v>0</v>
      </c>
      <c r="AX23" s="154">
        <v>580000</v>
      </c>
    </row>
    <row r="24" spans="1:48" s="168" customFormat="1" ht="68.25" customHeight="1">
      <c r="A24" s="163"/>
      <c r="B24" s="164">
        <v>1</v>
      </c>
      <c r="C24" s="165" t="s">
        <v>204</v>
      </c>
      <c r="D24" s="166">
        <v>540000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166">
        <v>0</v>
      </c>
      <c r="W24" s="166">
        <v>0</v>
      </c>
      <c r="X24" s="166">
        <v>0</v>
      </c>
      <c r="Y24" s="166">
        <v>0</v>
      </c>
      <c r="Z24" s="166">
        <v>0</v>
      </c>
      <c r="AA24" s="166">
        <v>0</v>
      </c>
      <c r="AB24" s="166">
        <v>0</v>
      </c>
      <c r="AC24" s="166">
        <v>0</v>
      </c>
      <c r="AD24" s="166">
        <v>0</v>
      </c>
      <c r="AE24" s="166">
        <v>0</v>
      </c>
      <c r="AF24" s="166">
        <v>0</v>
      </c>
      <c r="AG24" s="166">
        <v>0</v>
      </c>
      <c r="AH24" s="166">
        <v>0</v>
      </c>
      <c r="AI24" s="166">
        <v>0</v>
      </c>
      <c r="AJ24" s="166">
        <v>0</v>
      </c>
      <c r="AK24" s="166">
        <v>0</v>
      </c>
      <c r="AL24" s="166">
        <v>0</v>
      </c>
      <c r="AM24" s="166">
        <v>0</v>
      </c>
      <c r="AN24" s="166">
        <v>0</v>
      </c>
      <c r="AO24" s="166">
        <v>0</v>
      </c>
      <c r="AP24" s="166">
        <v>0</v>
      </c>
      <c r="AQ24" s="166">
        <v>0</v>
      </c>
      <c r="AR24" s="166">
        <v>0</v>
      </c>
      <c r="AS24" s="166">
        <v>0</v>
      </c>
      <c r="AT24" s="166">
        <v>0</v>
      </c>
      <c r="AU24" s="153">
        <f t="shared" si="3"/>
        <v>540000</v>
      </c>
      <c r="AV24" s="167" t="s">
        <v>284</v>
      </c>
    </row>
    <row r="25" spans="1:48" s="142" customFormat="1" ht="68.25" customHeight="1">
      <c r="A25" s="150"/>
      <c r="B25" s="146">
        <v>2</v>
      </c>
      <c r="C25" s="162" t="s">
        <v>205</v>
      </c>
      <c r="D25" s="153">
        <v>40000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>
        <f t="shared" si="3"/>
        <v>40000</v>
      </c>
      <c r="AV25" s="149" t="s">
        <v>251</v>
      </c>
    </row>
    <row r="26" spans="1:48" s="142" customFormat="1" ht="68.25" customHeight="1">
      <c r="A26" s="150"/>
      <c r="B26" s="161">
        <v>209</v>
      </c>
      <c r="C26" s="162" t="s">
        <v>60</v>
      </c>
      <c r="D26" s="153">
        <f>D27+D28+D29+D30+D31+D32+D33+D34+D35</f>
        <v>795000</v>
      </c>
      <c r="E26" s="153">
        <f aca="true" t="shared" si="6" ref="E26:AT26">E27+E28+E29+E30+E31+E32+E33+E34+E35</f>
        <v>125</v>
      </c>
      <c r="F26" s="153">
        <f t="shared" si="6"/>
        <v>125</v>
      </c>
      <c r="G26" s="153">
        <f t="shared" si="6"/>
        <v>125</v>
      </c>
      <c r="H26" s="153">
        <f t="shared" si="6"/>
        <v>125</v>
      </c>
      <c r="I26" s="153">
        <f t="shared" si="6"/>
        <v>125</v>
      </c>
      <c r="J26" s="153">
        <f t="shared" si="6"/>
        <v>125</v>
      </c>
      <c r="K26" s="153">
        <f t="shared" si="6"/>
        <v>125</v>
      </c>
      <c r="L26" s="153">
        <f t="shared" si="6"/>
        <v>125</v>
      </c>
      <c r="M26" s="153">
        <f t="shared" si="6"/>
        <v>125</v>
      </c>
      <c r="N26" s="153">
        <f t="shared" si="6"/>
        <v>125</v>
      </c>
      <c r="O26" s="153">
        <f t="shared" si="6"/>
        <v>100</v>
      </c>
      <c r="P26" s="153">
        <f t="shared" si="6"/>
        <v>125</v>
      </c>
      <c r="Q26" s="153">
        <f t="shared" si="6"/>
        <v>125</v>
      </c>
      <c r="R26" s="153">
        <f t="shared" si="6"/>
        <v>125</v>
      </c>
      <c r="S26" s="153">
        <f t="shared" si="6"/>
        <v>125</v>
      </c>
      <c r="T26" s="153">
        <f t="shared" si="6"/>
        <v>125</v>
      </c>
      <c r="U26" s="153">
        <f t="shared" si="6"/>
        <v>100</v>
      </c>
      <c r="V26" s="153">
        <f t="shared" si="6"/>
        <v>125</v>
      </c>
      <c r="W26" s="153">
        <f t="shared" si="6"/>
        <v>125</v>
      </c>
      <c r="X26" s="153">
        <f t="shared" si="6"/>
        <v>125</v>
      </c>
      <c r="Y26" s="153">
        <f t="shared" si="6"/>
        <v>125</v>
      </c>
      <c r="Z26" s="153">
        <f t="shared" si="6"/>
        <v>125</v>
      </c>
      <c r="AA26" s="153">
        <f t="shared" si="6"/>
        <v>125</v>
      </c>
      <c r="AB26" s="153">
        <f t="shared" si="6"/>
        <v>125</v>
      </c>
      <c r="AC26" s="153">
        <f t="shared" si="6"/>
        <v>125</v>
      </c>
      <c r="AD26" s="153">
        <f t="shared" si="6"/>
        <v>125</v>
      </c>
      <c r="AE26" s="153">
        <f t="shared" si="6"/>
        <v>125</v>
      </c>
      <c r="AF26" s="153">
        <f t="shared" si="6"/>
        <v>110</v>
      </c>
      <c r="AG26" s="153">
        <f t="shared" si="6"/>
        <v>110</v>
      </c>
      <c r="AH26" s="153">
        <f t="shared" si="6"/>
        <v>110</v>
      </c>
      <c r="AI26" s="153">
        <f t="shared" si="6"/>
        <v>100</v>
      </c>
      <c r="AJ26" s="153">
        <f t="shared" si="6"/>
        <v>125</v>
      </c>
      <c r="AK26" s="153">
        <f t="shared" si="6"/>
        <v>100</v>
      </c>
      <c r="AL26" s="153">
        <f t="shared" si="6"/>
        <v>110</v>
      </c>
      <c r="AM26" s="153">
        <f t="shared" si="6"/>
        <v>120</v>
      </c>
      <c r="AN26" s="153">
        <f t="shared" si="6"/>
        <v>110</v>
      </c>
      <c r="AO26" s="153">
        <f t="shared" si="6"/>
        <v>110</v>
      </c>
      <c r="AP26" s="153">
        <f t="shared" si="6"/>
        <v>110</v>
      </c>
      <c r="AQ26" s="153">
        <f t="shared" si="6"/>
        <v>110</v>
      </c>
      <c r="AR26" s="153">
        <f t="shared" si="6"/>
        <v>115</v>
      </c>
      <c r="AS26" s="153">
        <f t="shared" si="6"/>
        <v>110</v>
      </c>
      <c r="AT26" s="153">
        <f t="shared" si="6"/>
        <v>125</v>
      </c>
      <c r="AU26" s="153">
        <f>AU27+AU28+AU29+AU30+AU31+AU32+AU33+AU34+AU35</f>
        <v>800000</v>
      </c>
      <c r="AV26" s="149"/>
    </row>
    <row r="27" spans="1:48" s="142" customFormat="1" ht="90" customHeight="1">
      <c r="A27" s="150"/>
      <c r="B27" s="161">
        <v>1</v>
      </c>
      <c r="C27" s="162" t="s">
        <v>206</v>
      </c>
      <c r="D27" s="153">
        <v>528000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  <c r="AE27" s="153">
        <v>0</v>
      </c>
      <c r="AF27" s="153">
        <v>0</v>
      </c>
      <c r="AG27" s="153">
        <v>0</v>
      </c>
      <c r="AH27" s="153">
        <v>0</v>
      </c>
      <c r="AI27" s="153">
        <v>0</v>
      </c>
      <c r="AJ27" s="153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>
        <v>0</v>
      </c>
      <c r="AU27" s="153">
        <f t="shared" si="3"/>
        <v>528000</v>
      </c>
      <c r="AV27" s="169" t="s">
        <v>281</v>
      </c>
    </row>
    <row r="28" spans="1:48" s="142" customFormat="1" ht="68.25" customHeight="1">
      <c r="A28" s="150"/>
      <c r="B28" s="161">
        <v>2</v>
      </c>
      <c r="C28" s="162" t="s">
        <v>5</v>
      </c>
      <c r="D28" s="153">
        <v>100000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153">
        <v>0</v>
      </c>
      <c r="AC28" s="153">
        <v>0</v>
      </c>
      <c r="AD28" s="153">
        <v>0</v>
      </c>
      <c r="AE28" s="153">
        <v>0</v>
      </c>
      <c r="AF28" s="153">
        <v>0</v>
      </c>
      <c r="AG28" s="153">
        <v>0</v>
      </c>
      <c r="AH28" s="153">
        <v>0</v>
      </c>
      <c r="AI28" s="153">
        <v>0</v>
      </c>
      <c r="AJ28" s="153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0</v>
      </c>
      <c r="AQ28" s="153">
        <v>0</v>
      </c>
      <c r="AR28" s="153">
        <v>0</v>
      </c>
      <c r="AS28" s="153">
        <v>0</v>
      </c>
      <c r="AT28" s="153">
        <v>0</v>
      </c>
      <c r="AU28" s="153">
        <f t="shared" si="3"/>
        <v>100000</v>
      </c>
      <c r="AV28" s="169" t="s">
        <v>284</v>
      </c>
    </row>
    <row r="29" spans="1:48" s="142" customFormat="1" ht="68.25" customHeight="1">
      <c r="A29" s="150"/>
      <c r="B29" s="161">
        <v>3</v>
      </c>
      <c r="C29" s="162" t="s">
        <v>6</v>
      </c>
      <c r="D29" s="153">
        <v>10000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0</v>
      </c>
      <c r="W29" s="153">
        <v>0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153">
        <v>0</v>
      </c>
      <c r="AD29" s="153">
        <v>0</v>
      </c>
      <c r="AE29" s="153">
        <v>0</v>
      </c>
      <c r="AF29" s="153">
        <v>0</v>
      </c>
      <c r="AG29" s="153">
        <v>0</v>
      </c>
      <c r="AH29" s="153">
        <v>0</v>
      </c>
      <c r="AI29" s="153">
        <v>0</v>
      </c>
      <c r="AJ29" s="153">
        <v>0</v>
      </c>
      <c r="AK29" s="153">
        <v>0</v>
      </c>
      <c r="AL29" s="153">
        <v>0</v>
      </c>
      <c r="AM29" s="153">
        <v>0</v>
      </c>
      <c r="AN29" s="153">
        <v>0</v>
      </c>
      <c r="AO29" s="153">
        <v>0</v>
      </c>
      <c r="AP29" s="153">
        <v>0</v>
      </c>
      <c r="AQ29" s="153">
        <v>0</v>
      </c>
      <c r="AR29" s="153">
        <v>0</v>
      </c>
      <c r="AS29" s="153">
        <v>0</v>
      </c>
      <c r="AT29" s="153">
        <v>0</v>
      </c>
      <c r="AU29" s="153">
        <f t="shared" si="3"/>
        <v>10000</v>
      </c>
      <c r="AV29" s="169" t="s">
        <v>222</v>
      </c>
    </row>
    <row r="30" spans="1:48" s="142" customFormat="1" ht="68.25" customHeight="1">
      <c r="A30" s="150"/>
      <c r="B30" s="161">
        <v>4</v>
      </c>
      <c r="C30" s="162" t="s">
        <v>7</v>
      </c>
      <c r="D30" s="148">
        <v>0</v>
      </c>
      <c r="E30" s="170">
        <v>125</v>
      </c>
      <c r="F30" s="170">
        <v>125</v>
      </c>
      <c r="G30" s="170">
        <v>125</v>
      </c>
      <c r="H30" s="170">
        <v>125</v>
      </c>
      <c r="I30" s="170">
        <v>125</v>
      </c>
      <c r="J30" s="170">
        <v>125</v>
      </c>
      <c r="K30" s="170">
        <v>125</v>
      </c>
      <c r="L30" s="170">
        <v>125</v>
      </c>
      <c r="M30" s="170">
        <v>125</v>
      </c>
      <c r="N30" s="170">
        <v>125</v>
      </c>
      <c r="O30" s="170">
        <v>100</v>
      </c>
      <c r="P30" s="170">
        <v>125</v>
      </c>
      <c r="Q30" s="170">
        <v>125</v>
      </c>
      <c r="R30" s="170">
        <v>125</v>
      </c>
      <c r="S30" s="170">
        <v>125</v>
      </c>
      <c r="T30" s="170">
        <v>125</v>
      </c>
      <c r="U30" s="170">
        <v>100</v>
      </c>
      <c r="V30" s="170">
        <v>125</v>
      </c>
      <c r="W30" s="170">
        <v>125</v>
      </c>
      <c r="X30" s="170">
        <v>125</v>
      </c>
      <c r="Y30" s="170">
        <v>125</v>
      </c>
      <c r="Z30" s="170">
        <v>125</v>
      </c>
      <c r="AA30" s="170">
        <v>125</v>
      </c>
      <c r="AB30" s="170">
        <v>125</v>
      </c>
      <c r="AC30" s="170">
        <v>125</v>
      </c>
      <c r="AD30" s="170">
        <v>125</v>
      </c>
      <c r="AE30" s="170">
        <v>125</v>
      </c>
      <c r="AF30" s="170">
        <v>110</v>
      </c>
      <c r="AG30" s="170">
        <v>110</v>
      </c>
      <c r="AH30" s="170">
        <v>110</v>
      </c>
      <c r="AI30" s="170">
        <v>100</v>
      </c>
      <c r="AJ30" s="170">
        <v>125</v>
      </c>
      <c r="AK30" s="170">
        <v>100</v>
      </c>
      <c r="AL30" s="170">
        <v>110</v>
      </c>
      <c r="AM30" s="170">
        <v>120</v>
      </c>
      <c r="AN30" s="170">
        <v>110</v>
      </c>
      <c r="AO30" s="170">
        <v>110</v>
      </c>
      <c r="AP30" s="170">
        <v>110</v>
      </c>
      <c r="AQ30" s="170">
        <v>110</v>
      </c>
      <c r="AR30" s="170">
        <v>115</v>
      </c>
      <c r="AS30" s="170">
        <v>110</v>
      </c>
      <c r="AT30" s="170">
        <v>125</v>
      </c>
      <c r="AU30" s="153">
        <f t="shared" si="3"/>
        <v>5000</v>
      </c>
      <c r="AV30" s="169" t="s">
        <v>285</v>
      </c>
    </row>
    <row r="31" spans="1:48" s="142" customFormat="1" ht="68.25" customHeight="1">
      <c r="A31" s="150"/>
      <c r="B31" s="161">
        <v>5</v>
      </c>
      <c r="C31" s="162" t="s">
        <v>9</v>
      </c>
      <c r="D31" s="153">
        <v>75000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>
        <f t="shared" si="3"/>
        <v>75000</v>
      </c>
      <c r="AV31" s="149" t="s">
        <v>251</v>
      </c>
    </row>
    <row r="32" spans="1:48" s="142" customFormat="1" ht="68.25" customHeight="1">
      <c r="A32" s="150"/>
      <c r="B32" s="161">
        <v>6</v>
      </c>
      <c r="C32" s="162" t="s">
        <v>43</v>
      </c>
      <c r="D32" s="171">
        <v>0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>
        <f t="shared" si="3"/>
        <v>0</v>
      </c>
      <c r="AV32" s="149" t="s">
        <v>251</v>
      </c>
    </row>
    <row r="33" spans="1:48" s="142" customFormat="1" ht="34.5">
      <c r="A33" s="150"/>
      <c r="B33" s="161">
        <v>7</v>
      </c>
      <c r="C33" s="162" t="s">
        <v>242</v>
      </c>
      <c r="D33" s="153">
        <v>60000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>
        <f t="shared" si="3"/>
        <v>60000</v>
      </c>
      <c r="AV33" s="149" t="s">
        <v>251</v>
      </c>
    </row>
    <row r="34" spans="1:48" s="142" customFormat="1" ht="68.25" customHeight="1">
      <c r="A34" s="150"/>
      <c r="B34" s="161">
        <v>8</v>
      </c>
      <c r="C34" s="162" t="s">
        <v>276</v>
      </c>
      <c r="D34" s="153">
        <v>2000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>
        <f t="shared" si="3"/>
        <v>2000</v>
      </c>
      <c r="AV34" s="149" t="s">
        <v>251</v>
      </c>
    </row>
    <row r="35" spans="1:48" s="142" customFormat="1" ht="68.25" customHeight="1">
      <c r="A35" s="150"/>
      <c r="B35" s="161">
        <v>9</v>
      </c>
      <c r="C35" s="162" t="s">
        <v>411</v>
      </c>
      <c r="D35" s="153">
        <v>20000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>
        <f t="shared" si="3"/>
        <v>20000</v>
      </c>
      <c r="AV35" s="149"/>
    </row>
    <row r="36" spans="1:48" s="142" customFormat="1" ht="68.25" customHeight="1">
      <c r="A36" s="150"/>
      <c r="B36" s="161">
        <v>210</v>
      </c>
      <c r="C36" s="162" t="s">
        <v>75</v>
      </c>
      <c r="D36" s="153">
        <f>D37+D38+D39+D40+D41+D42+D43+D44+D45+D46+D47+D48+D49+D50+D51+D52+D54+D53</f>
        <v>856000</v>
      </c>
      <c r="E36" s="153">
        <f aca="true" t="shared" si="7" ref="E36:AR36">E37+E38+E39+E40+E41+E42+E43+E44+E45+E46+E47+E48+E49+E50+E51+E52+E54</f>
        <v>200</v>
      </c>
      <c r="F36" s="153">
        <f t="shared" si="7"/>
        <v>0</v>
      </c>
      <c r="G36" s="153">
        <f t="shared" si="7"/>
        <v>0</v>
      </c>
      <c r="H36" s="153">
        <f>H37+H38+H39+H40+H41+H42+H43+H44+H45+H46+H47+H48+H49+H50+H51+H52+H54</f>
        <v>200</v>
      </c>
      <c r="I36" s="153">
        <f t="shared" si="7"/>
        <v>0</v>
      </c>
      <c r="J36" s="153">
        <f t="shared" si="7"/>
        <v>0</v>
      </c>
      <c r="K36" s="153">
        <f t="shared" si="7"/>
        <v>0</v>
      </c>
      <c r="L36" s="153">
        <f t="shared" si="7"/>
        <v>200</v>
      </c>
      <c r="M36" s="153">
        <f t="shared" si="7"/>
        <v>0</v>
      </c>
      <c r="N36" s="153">
        <f t="shared" si="7"/>
        <v>0</v>
      </c>
      <c r="O36" s="153">
        <f t="shared" si="7"/>
        <v>200</v>
      </c>
      <c r="P36" s="153">
        <f t="shared" si="7"/>
        <v>0</v>
      </c>
      <c r="Q36" s="153">
        <f t="shared" si="7"/>
        <v>0</v>
      </c>
      <c r="R36" s="153">
        <f t="shared" si="7"/>
        <v>200</v>
      </c>
      <c r="S36" s="153">
        <f t="shared" si="7"/>
        <v>0</v>
      </c>
      <c r="T36" s="153">
        <f t="shared" si="7"/>
        <v>0</v>
      </c>
      <c r="U36" s="153">
        <f t="shared" si="7"/>
        <v>0</v>
      </c>
      <c r="V36" s="153">
        <f t="shared" si="7"/>
        <v>0</v>
      </c>
      <c r="W36" s="153">
        <f t="shared" si="7"/>
        <v>0</v>
      </c>
      <c r="X36" s="153">
        <f t="shared" si="7"/>
        <v>0</v>
      </c>
      <c r="Y36" s="153">
        <f t="shared" si="7"/>
        <v>0</v>
      </c>
      <c r="Z36" s="153">
        <f t="shared" si="7"/>
        <v>200</v>
      </c>
      <c r="AA36" s="153">
        <f t="shared" si="7"/>
        <v>0</v>
      </c>
      <c r="AB36" s="153">
        <f t="shared" si="7"/>
        <v>0</v>
      </c>
      <c r="AC36" s="153">
        <f t="shared" si="7"/>
        <v>0</v>
      </c>
      <c r="AD36" s="153">
        <f t="shared" si="7"/>
        <v>0</v>
      </c>
      <c r="AE36" s="153">
        <f t="shared" si="7"/>
        <v>0</v>
      </c>
      <c r="AF36" s="153">
        <f t="shared" si="7"/>
        <v>200</v>
      </c>
      <c r="AG36" s="153">
        <f t="shared" si="7"/>
        <v>0</v>
      </c>
      <c r="AH36" s="153">
        <f t="shared" si="7"/>
        <v>0</v>
      </c>
      <c r="AI36" s="153">
        <f t="shared" si="7"/>
        <v>0</v>
      </c>
      <c r="AJ36" s="153">
        <f t="shared" si="7"/>
        <v>0</v>
      </c>
      <c r="AK36" s="153">
        <f t="shared" si="7"/>
        <v>0</v>
      </c>
      <c r="AL36" s="153">
        <f t="shared" si="7"/>
        <v>0</v>
      </c>
      <c r="AM36" s="153">
        <f t="shared" si="7"/>
        <v>0</v>
      </c>
      <c r="AN36" s="153">
        <f t="shared" si="7"/>
        <v>200</v>
      </c>
      <c r="AO36" s="153">
        <f t="shared" si="7"/>
        <v>0</v>
      </c>
      <c r="AP36" s="153">
        <f t="shared" si="7"/>
        <v>200</v>
      </c>
      <c r="AQ36" s="153">
        <f t="shared" si="7"/>
        <v>0</v>
      </c>
      <c r="AR36" s="153">
        <f t="shared" si="7"/>
        <v>200</v>
      </c>
      <c r="AS36" s="153">
        <f>AS37+AS38+AS39+AS40+AS41+AS42+AS43+AS44+AS45+AS46+AS47+AS48+AS49+AS50+AS51+AS52+AS54</f>
        <v>0</v>
      </c>
      <c r="AT36" s="153">
        <f>AT37+AT38+AT39+AT40+AT41+AT42+AT43+AT44+AT45+AT46+AT47+AT48+AT49+AT50+AT51+AT52+AT54</f>
        <v>0</v>
      </c>
      <c r="AU36" s="153">
        <f>AU37+AU38+AU39+AU40+AU41+AU42+AU43+AU44+AU45+AU46+AU47+AU48+AU49+AU50+AU51+AU52+AU53+AU54+AU55+AU56+AU57+AU58</f>
        <v>1000000</v>
      </c>
      <c r="AV36" s="149"/>
    </row>
    <row r="37" spans="1:48" s="142" customFormat="1" ht="68.25" customHeight="1">
      <c r="A37" s="150"/>
      <c r="B37" s="8">
        <v>1</v>
      </c>
      <c r="C37" s="33" t="s">
        <v>207</v>
      </c>
      <c r="D37" s="153">
        <v>30000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153">
        <v>0</v>
      </c>
      <c r="AF37" s="153">
        <v>0</v>
      </c>
      <c r="AG37" s="153">
        <v>0</v>
      </c>
      <c r="AH37" s="153">
        <v>0</v>
      </c>
      <c r="AI37" s="153">
        <v>0</v>
      </c>
      <c r="AJ37" s="153">
        <v>0</v>
      </c>
      <c r="AK37" s="153">
        <v>0</v>
      </c>
      <c r="AL37" s="153">
        <v>0</v>
      </c>
      <c r="AM37" s="153">
        <v>0</v>
      </c>
      <c r="AN37" s="153">
        <v>0</v>
      </c>
      <c r="AO37" s="153">
        <v>0</v>
      </c>
      <c r="AP37" s="153">
        <v>0</v>
      </c>
      <c r="AQ37" s="153">
        <v>0</v>
      </c>
      <c r="AR37" s="153">
        <v>0</v>
      </c>
      <c r="AS37" s="153">
        <v>0</v>
      </c>
      <c r="AT37" s="153">
        <v>0</v>
      </c>
      <c r="AU37" s="153">
        <f t="shared" si="3"/>
        <v>30000</v>
      </c>
      <c r="AV37" s="169" t="s">
        <v>250</v>
      </c>
    </row>
    <row r="38" spans="1:48" s="142" customFormat="1" ht="68.25" customHeight="1">
      <c r="A38" s="150"/>
      <c r="B38" s="8">
        <v>2</v>
      </c>
      <c r="C38" s="33" t="s">
        <v>208</v>
      </c>
      <c r="D38" s="153">
        <v>10000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3">
        <v>0</v>
      </c>
      <c r="AF38" s="153">
        <v>0</v>
      </c>
      <c r="AG38" s="153">
        <v>0</v>
      </c>
      <c r="AH38" s="153">
        <v>0</v>
      </c>
      <c r="AI38" s="153">
        <v>0</v>
      </c>
      <c r="AJ38" s="153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f t="shared" si="3"/>
        <v>10000</v>
      </c>
      <c r="AV38" s="169" t="s">
        <v>250</v>
      </c>
    </row>
    <row r="39" spans="1:48" s="142" customFormat="1" ht="68.25" customHeight="1">
      <c r="A39" s="150"/>
      <c r="B39" s="8">
        <v>3</v>
      </c>
      <c r="C39" s="33" t="s">
        <v>209</v>
      </c>
      <c r="D39" s="171">
        <v>0</v>
      </c>
      <c r="E39" s="153">
        <v>200</v>
      </c>
      <c r="F39" s="153">
        <v>0</v>
      </c>
      <c r="G39" s="153">
        <v>0</v>
      </c>
      <c r="H39" s="153">
        <v>200</v>
      </c>
      <c r="I39" s="153">
        <v>0</v>
      </c>
      <c r="J39" s="153">
        <v>0</v>
      </c>
      <c r="K39" s="153">
        <v>0</v>
      </c>
      <c r="L39" s="153">
        <v>200</v>
      </c>
      <c r="M39" s="153">
        <v>0</v>
      </c>
      <c r="N39" s="153">
        <v>0</v>
      </c>
      <c r="O39" s="153">
        <v>200</v>
      </c>
      <c r="P39" s="153">
        <v>0</v>
      </c>
      <c r="Q39" s="153">
        <v>0</v>
      </c>
      <c r="R39" s="153">
        <v>200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3">
        <v>0</v>
      </c>
      <c r="Y39" s="153">
        <v>0</v>
      </c>
      <c r="Z39" s="153">
        <v>200</v>
      </c>
      <c r="AA39" s="153">
        <v>0</v>
      </c>
      <c r="AB39" s="153">
        <v>0</v>
      </c>
      <c r="AC39" s="153">
        <v>0</v>
      </c>
      <c r="AD39" s="153">
        <v>0</v>
      </c>
      <c r="AE39" s="153">
        <v>0</v>
      </c>
      <c r="AF39" s="153">
        <v>200</v>
      </c>
      <c r="AG39" s="153">
        <v>0</v>
      </c>
      <c r="AH39" s="153">
        <v>0</v>
      </c>
      <c r="AI39" s="153">
        <v>0</v>
      </c>
      <c r="AJ39" s="153">
        <v>0</v>
      </c>
      <c r="AK39" s="153">
        <v>0</v>
      </c>
      <c r="AL39" s="153">
        <v>0</v>
      </c>
      <c r="AM39" s="153">
        <v>0</v>
      </c>
      <c r="AN39" s="153">
        <v>200</v>
      </c>
      <c r="AO39" s="153">
        <v>0</v>
      </c>
      <c r="AP39" s="153">
        <v>200</v>
      </c>
      <c r="AQ39" s="153">
        <v>0</v>
      </c>
      <c r="AR39" s="153">
        <v>200</v>
      </c>
      <c r="AS39" s="153">
        <v>0</v>
      </c>
      <c r="AT39" s="153">
        <v>0</v>
      </c>
      <c r="AU39" s="153">
        <f t="shared" si="3"/>
        <v>2000</v>
      </c>
      <c r="AV39" s="169" t="s">
        <v>286</v>
      </c>
    </row>
    <row r="40" spans="1:48" s="142" customFormat="1" ht="68.25" customHeight="1">
      <c r="A40" s="150"/>
      <c r="B40" s="8">
        <v>4</v>
      </c>
      <c r="C40" s="33" t="s">
        <v>210</v>
      </c>
      <c r="D40" s="153">
        <v>10000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3">
        <v>0</v>
      </c>
      <c r="AF40" s="153">
        <v>0</v>
      </c>
      <c r="AG40" s="153">
        <v>0</v>
      </c>
      <c r="AH40" s="153">
        <v>0</v>
      </c>
      <c r="AI40" s="153">
        <v>0</v>
      </c>
      <c r="AJ40" s="153">
        <v>0</v>
      </c>
      <c r="AK40" s="153">
        <v>0</v>
      </c>
      <c r="AL40" s="153">
        <v>0</v>
      </c>
      <c r="AM40" s="153">
        <v>0</v>
      </c>
      <c r="AN40" s="153">
        <v>0</v>
      </c>
      <c r="AO40" s="153">
        <v>0</v>
      </c>
      <c r="AP40" s="153">
        <v>0</v>
      </c>
      <c r="AQ40" s="153">
        <v>0</v>
      </c>
      <c r="AR40" s="153">
        <v>0</v>
      </c>
      <c r="AS40" s="153">
        <v>0</v>
      </c>
      <c r="AT40" s="153">
        <v>0</v>
      </c>
      <c r="AU40" s="153">
        <f t="shared" si="3"/>
        <v>10000</v>
      </c>
      <c r="AV40" s="169" t="s">
        <v>287</v>
      </c>
    </row>
    <row r="41" spans="1:48" s="142" customFormat="1" ht="68.25" customHeight="1">
      <c r="A41" s="150"/>
      <c r="B41" s="8">
        <v>5</v>
      </c>
      <c r="C41" s="33" t="s">
        <v>212</v>
      </c>
      <c r="D41" s="153">
        <v>250000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153">
        <v>0</v>
      </c>
      <c r="AF41" s="153">
        <v>0</v>
      </c>
      <c r="AG41" s="153">
        <v>0</v>
      </c>
      <c r="AH41" s="153">
        <v>0</v>
      </c>
      <c r="AI41" s="153">
        <v>0</v>
      </c>
      <c r="AJ41" s="153">
        <v>0</v>
      </c>
      <c r="AK41" s="153">
        <v>0</v>
      </c>
      <c r="AL41" s="153">
        <v>0</v>
      </c>
      <c r="AM41" s="153">
        <v>0</v>
      </c>
      <c r="AN41" s="153">
        <v>0</v>
      </c>
      <c r="AO41" s="153">
        <v>0</v>
      </c>
      <c r="AP41" s="153">
        <v>0</v>
      </c>
      <c r="AQ41" s="153">
        <v>0</v>
      </c>
      <c r="AR41" s="153">
        <v>0</v>
      </c>
      <c r="AS41" s="153">
        <v>0</v>
      </c>
      <c r="AT41" s="153">
        <v>0</v>
      </c>
      <c r="AU41" s="153">
        <f t="shared" si="3"/>
        <v>250000</v>
      </c>
      <c r="AV41" s="149"/>
    </row>
    <row r="42" spans="1:48" s="142" customFormat="1" ht="68.25" customHeight="1">
      <c r="A42" s="150"/>
      <c r="B42" s="8">
        <v>6</v>
      </c>
      <c r="C42" s="33" t="s">
        <v>100</v>
      </c>
      <c r="D42" s="153">
        <v>5000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153">
        <v>0</v>
      </c>
      <c r="AD42" s="153">
        <v>0</v>
      </c>
      <c r="AE42" s="153">
        <v>0</v>
      </c>
      <c r="AF42" s="153">
        <v>0</v>
      </c>
      <c r="AG42" s="153">
        <v>0</v>
      </c>
      <c r="AH42" s="153">
        <v>0</v>
      </c>
      <c r="AI42" s="153">
        <v>0</v>
      </c>
      <c r="AJ42" s="153">
        <v>0</v>
      </c>
      <c r="AK42" s="153">
        <v>0</v>
      </c>
      <c r="AL42" s="153">
        <v>0</v>
      </c>
      <c r="AM42" s="153">
        <v>0</v>
      </c>
      <c r="AN42" s="153">
        <v>0</v>
      </c>
      <c r="AO42" s="153">
        <v>0</v>
      </c>
      <c r="AP42" s="153">
        <v>0</v>
      </c>
      <c r="AQ42" s="153">
        <v>0</v>
      </c>
      <c r="AR42" s="153">
        <v>0</v>
      </c>
      <c r="AS42" s="153">
        <v>0</v>
      </c>
      <c r="AT42" s="153">
        <v>0</v>
      </c>
      <c r="AU42" s="153">
        <f t="shared" si="3"/>
        <v>5000</v>
      </c>
      <c r="AV42" s="149" t="s">
        <v>251</v>
      </c>
    </row>
    <row r="43" spans="1:48" s="142" customFormat="1" ht="68.25" customHeight="1">
      <c r="A43" s="150"/>
      <c r="B43" s="8">
        <v>7</v>
      </c>
      <c r="C43" s="33" t="s">
        <v>376</v>
      </c>
      <c r="D43" s="157">
        <v>5000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153">
        <v>0</v>
      </c>
      <c r="AF43" s="153">
        <v>0</v>
      </c>
      <c r="AG43" s="153">
        <v>0</v>
      </c>
      <c r="AH43" s="153">
        <v>0</v>
      </c>
      <c r="AI43" s="153">
        <v>0</v>
      </c>
      <c r="AJ43" s="153">
        <v>0</v>
      </c>
      <c r="AK43" s="153">
        <v>0</v>
      </c>
      <c r="AL43" s="153">
        <v>0</v>
      </c>
      <c r="AM43" s="153">
        <v>0</v>
      </c>
      <c r="AN43" s="153">
        <v>0</v>
      </c>
      <c r="AO43" s="153">
        <v>0</v>
      </c>
      <c r="AP43" s="153">
        <v>0</v>
      </c>
      <c r="AQ43" s="153">
        <v>0</v>
      </c>
      <c r="AR43" s="153">
        <v>0</v>
      </c>
      <c r="AS43" s="153">
        <v>0</v>
      </c>
      <c r="AT43" s="153">
        <v>0</v>
      </c>
      <c r="AU43" s="153">
        <f t="shared" si="3"/>
        <v>5000</v>
      </c>
      <c r="AV43" s="149" t="s">
        <v>251</v>
      </c>
    </row>
    <row r="44" spans="1:48" s="142" customFormat="1" ht="68.25" customHeight="1">
      <c r="A44" s="150"/>
      <c r="B44" s="8">
        <v>8</v>
      </c>
      <c r="C44" s="33" t="s">
        <v>213</v>
      </c>
      <c r="D44" s="153">
        <v>10000</v>
      </c>
      <c r="E44" s="153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3">
        <v>0</v>
      </c>
      <c r="AC44" s="153">
        <v>0</v>
      </c>
      <c r="AD44" s="153">
        <v>0</v>
      </c>
      <c r="AE44" s="153">
        <v>0</v>
      </c>
      <c r="AF44" s="153">
        <v>0</v>
      </c>
      <c r="AG44" s="153">
        <v>0</v>
      </c>
      <c r="AH44" s="153">
        <v>0</v>
      </c>
      <c r="AI44" s="153">
        <v>0</v>
      </c>
      <c r="AJ44" s="153">
        <v>0</v>
      </c>
      <c r="AK44" s="153">
        <v>0</v>
      </c>
      <c r="AL44" s="153">
        <v>0</v>
      </c>
      <c r="AM44" s="153">
        <v>0</v>
      </c>
      <c r="AN44" s="153">
        <v>0</v>
      </c>
      <c r="AO44" s="153">
        <v>0</v>
      </c>
      <c r="AP44" s="153">
        <v>0</v>
      </c>
      <c r="AQ44" s="153">
        <v>0</v>
      </c>
      <c r="AR44" s="153">
        <v>0</v>
      </c>
      <c r="AS44" s="153">
        <v>0</v>
      </c>
      <c r="AT44" s="153">
        <v>0</v>
      </c>
      <c r="AU44" s="153">
        <f>SUM(D44:AT44)</f>
        <v>10000</v>
      </c>
      <c r="AV44" s="149"/>
    </row>
    <row r="45" spans="1:48" s="142" customFormat="1" ht="68.25" customHeight="1">
      <c r="A45" s="150"/>
      <c r="B45" s="8">
        <v>9</v>
      </c>
      <c r="C45" s="33" t="s">
        <v>343</v>
      </c>
      <c r="D45" s="153">
        <v>345000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  <c r="Z45" s="153">
        <v>0</v>
      </c>
      <c r="AA45" s="153">
        <v>0</v>
      </c>
      <c r="AB45" s="153">
        <v>0</v>
      </c>
      <c r="AC45" s="153">
        <v>0</v>
      </c>
      <c r="AD45" s="153">
        <v>0</v>
      </c>
      <c r="AE45" s="153">
        <v>0</v>
      </c>
      <c r="AF45" s="153">
        <v>0</v>
      </c>
      <c r="AG45" s="153">
        <v>0</v>
      </c>
      <c r="AH45" s="153">
        <v>0</v>
      </c>
      <c r="AI45" s="153">
        <v>0</v>
      </c>
      <c r="AJ45" s="153">
        <v>0</v>
      </c>
      <c r="AK45" s="153">
        <v>0</v>
      </c>
      <c r="AL45" s="153">
        <v>0</v>
      </c>
      <c r="AM45" s="153">
        <v>0</v>
      </c>
      <c r="AN45" s="153">
        <v>0</v>
      </c>
      <c r="AO45" s="153">
        <v>0</v>
      </c>
      <c r="AP45" s="153">
        <v>0</v>
      </c>
      <c r="AQ45" s="153">
        <v>0</v>
      </c>
      <c r="AR45" s="153">
        <v>0</v>
      </c>
      <c r="AS45" s="153">
        <v>0</v>
      </c>
      <c r="AT45" s="153">
        <v>0</v>
      </c>
      <c r="AU45" s="153">
        <f t="shared" si="3"/>
        <v>345000</v>
      </c>
      <c r="AV45" s="149" t="s">
        <v>251</v>
      </c>
    </row>
    <row r="46" spans="1:48" s="142" customFormat="1" ht="68.25" customHeight="1">
      <c r="A46" s="150"/>
      <c r="B46" s="8">
        <v>10</v>
      </c>
      <c r="C46" s="33" t="s">
        <v>344</v>
      </c>
      <c r="D46" s="153">
        <v>2000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3">
        <v>0</v>
      </c>
      <c r="AE46" s="153">
        <v>0</v>
      </c>
      <c r="AF46" s="153">
        <v>0</v>
      </c>
      <c r="AG46" s="153">
        <v>0</v>
      </c>
      <c r="AH46" s="153">
        <v>0</v>
      </c>
      <c r="AI46" s="153">
        <v>0</v>
      </c>
      <c r="AJ46" s="153">
        <v>0</v>
      </c>
      <c r="AK46" s="153">
        <v>0</v>
      </c>
      <c r="AL46" s="153">
        <v>0</v>
      </c>
      <c r="AM46" s="153">
        <v>0</v>
      </c>
      <c r="AN46" s="153">
        <v>0</v>
      </c>
      <c r="AO46" s="153">
        <v>0</v>
      </c>
      <c r="AP46" s="153">
        <v>0</v>
      </c>
      <c r="AQ46" s="153">
        <v>0</v>
      </c>
      <c r="AR46" s="153">
        <v>0</v>
      </c>
      <c r="AS46" s="153">
        <v>0</v>
      </c>
      <c r="AT46" s="153">
        <v>0</v>
      </c>
      <c r="AU46" s="153">
        <f t="shared" si="3"/>
        <v>2000</v>
      </c>
      <c r="AV46" s="149" t="s">
        <v>251</v>
      </c>
    </row>
    <row r="47" spans="1:48" s="142" customFormat="1" ht="68.25" customHeight="1">
      <c r="A47" s="150"/>
      <c r="B47" s="8">
        <v>11</v>
      </c>
      <c r="C47" s="33" t="s">
        <v>345</v>
      </c>
      <c r="D47" s="153">
        <v>25000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v>0</v>
      </c>
      <c r="Z47" s="153">
        <v>0</v>
      </c>
      <c r="AA47" s="153">
        <v>0</v>
      </c>
      <c r="AB47" s="153">
        <v>0</v>
      </c>
      <c r="AC47" s="153">
        <v>0</v>
      </c>
      <c r="AD47" s="153">
        <v>0</v>
      </c>
      <c r="AE47" s="153">
        <v>0</v>
      </c>
      <c r="AF47" s="153">
        <v>0</v>
      </c>
      <c r="AG47" s="153">
        <v>0</v>
      </c>
      <c r="AH47" s="153">
        <v>0</v>
      </c>
      <c r="AI47" s="153">
        <v>0</v>
      </c>
      <c r="AJ47" s="153">
        <v>0</v>
      </c>
      <c r="AK47" s="153">
        <v>0</v>
      </c>
      <c r="AL47" s="153">
        <v>0</v>
      </c>
      <c r="AM47" s="153">
        <v>0</v>
      </c>
      <c r="AN47" s="153">
        <v>0</v>
      </c>
      <c r="AO47" s="153">
        <v>0</v>
      </c>
      <c r="AP47" s="153">
        <v>0</v>
      </c>
      <c r="AQ47" s="153">
        <v>0</v>
      </c>
      <c r="AR47" s="153">
        <v>0</v>
      </c>
      <c r="AS47" s="153">
        <v>0</v>
      </c>
      <c r="AT47" s="153">
        <v>0</v>
      </c>
      <c r="AU47" s="153">
        <f>SUM(D47:AT47)</f>
        <v>25000</v>
      </c>
      <c r="AV47" s="169" t="s">
        <v>251</v>
      </c>
    </row>
    <row r="48" spans="1:48" s="142" customFormat="1" ht="68.25" customHeight="1">
      <c r="A48" s="150"/>
      <c r="B48" s="8">
        <v>12</v>
      </c>
      <c r="C48" s="33" t="s">
        <v>378</v>
      </c>
      <c r="D48" s="153">
        <v>12000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53">
        <v>0</v>
      </c>
      <c r="M48" s="153">
        <v>0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3">
        <v>0</v>
      </c>
      <c r="AB48" s="153">
        <v>0</v>
      </c>
      <c r="AC48" s="153">
        <v>0</v>
      </c>
      <c r="AD48" s="153">
        <v>0</v>
      </c>
      <c r="AE48" s="153">
        <v>0</v>
      </c>
      <c r="AF48" s="153">
        <v>0</v>
      </c>
      <c r="AG48" s="153">
        <v>0</v>
      </c>
      <c r="AH48" s="153">
        <v>0</v>
      </c>
      <c r="AI48" s="153">
        <v>0</v>
      </c>
      <c r="AJ48" s="153">
        <v>0</v>
      </c>
      <c r="AK48" s="153">
        <v>0</v>
      </c>
      <c r="AL48" s="153">
        <v>0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3">
        <v>0</v>
      </c>
      <c r="AU48" s="153">
        <f>SUM(D48:AT48)</f>
        <v>12000</v>
      </c>
      <c r="AV48" s="153" t="s">
        <v>283</v>
      </c>
    </row>
    <row r="49" spans="1:48" s="142" customFormat="1" ht="68.25" customHeight="1">
      <c r="A49" s="150"/>
      <c r="B49" s="8">
        <v>13</v>
      </c>
      <c r="C49" s="33" t="s">
        <v>346</v>
      </c>
      <c r="D49" s="153">
        <v>50000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3">
        <v>0</v>
      </c>
      <c r="P49" s="153">
        <v>0</v>
      </c>
      <c r="Q49" s="153">
        <v>0</v>
      </c>
      <c r="R49" s="153">
        <v>0</v>
      </c>
      <c r="S49" s="153">
        <v>0</v>
      </c>
      <c r="T49" s="153">
        <v>0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  <c r="Z49" s="153">
        <v>0</v>
      </c>
      <c r="AA49" s="153">
        <v>0</v>
      </c>
      <c r="AB49" s="153">
        <v>0</v>
      </c>
      <c r="AC49" s="153">
        <v>0</v>
      </c>
      <c r="AD49" s="153">
        <v>0</v>
      </c>
      <c r="AE49" s="153">
        <v>0</v>
      </c>
      <c r="AF49" s="153">
        <v>0</v>
      </c>
      <c r="AG49" s="153">
        <v>0</v>
      </c>
      <c r="AH49" s="153">
        <v>0</v>
      </c>
      <c r="AI49" s="153">
        <v>0</v>
      </c>
      <c r="AJ49" s="153">
        <v>0</v>
      </c>
      <c r="AK49" s="153">
        <v>0</v>
      </c>
      <c r="AL49" s="153">
        <v>0</v>
      </c>
      <c r="AM49" s="153">
        <v>0</v>
      </c>
      <c r="AN49" s="153">
        <v>0</v>
      </c>
      <c r="AO49" s="153">
        <v>0</v>
      </c>
      <c r="AP49" s="153">
        <v>0</v>
      </c>
      <c r="AQ49" s="153">
        <v>0</v>
      </c>
      <c r="AR49" s="153">
        <v>0</v>
      </c>
      <c r="AS49" s="153">
        <v>0</v>
      </c>
      <c r="AT49" s="153">
        <v>0</v>
      </c>
      <c r="AU49" s="153">
        <f>SUM(D49:AT49)</f>
        <v>50000</v>
      </c>
      <c r="AV49" s="149"/>
    </row>
    <row r="50" spans="1:48" s="142" customFormat="1" ht="95.25" customHeight="1">
      <c r="A50" s="150"/>
      <c r="B50" s="8">
        <v>14</v>
      </c>
      <c r="C50" s="33" t="s">
        <v>347</v>
      </c>
      <c r="D50" s="153">
        <v>15000</v>
      </c>
      <c r="E50" s="153">
        <v>0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  <c r="AB50" s="153">
        <v>0</v>
      </c>
      <c r="AC50" s="153">
        <v>0</v>
      </c>
      <c r="AD50" s="153">
        <v>0</v>
      </c>
      <c r="AE50" s="153">
        <v>0</v>
      </c>
      <c r="AF50" s="153">
        <v>0</v>
      </c>
      <c r="AG50" s="153">
        <v>0</v>
      </c>
      <c r="AH50" s="153">
        <v>0</v>
      </c>
      <c r="AI50" s="153">
        <v>0</v>
      </c>
      <c r="AJ50" s="153">
        <v>0</v>
      </c>
      <c r="AK50" s="153">
        <v>0</v>
      </c>
      <c r="AL50" s="153">
        <v>0</v>
      </c>
      <c r="AM50" s="153">
        <v>0</v>
      </c>
      <c r="AN50" s="153">
        <v>0</v>
      </c>
      <c r="AO50" s="153">
        <v>0</v>
      </c>
      <c r="AP50" s="153">
        <v>0</v>
      </c>
      <c r="AQ50" s="153">
        <v>0</v>
      </c>
      <c r="AR50" s="153">
        <v>0</v>
      </c>
      <c r="AS50" s="153">
        <v>0</v>
      </c>
      <c r="AT50" s="153">
        <v>0</v>
      </c>
      <c r="AU50" s="153">
        <f t="shared" si="3"/>
        <v>15000</v>
      </c>
      <c r="AV50" s="149" t="s">
        <v>251</v>
      </c>
    </row>
    <row r="51" spans="1:48" s="142" customFormat="1" ht="68.25" customHeight="1">
      <c r="A51" s="150"/>
      <c r="B51" s="8">
        <v>15</v>
      </c>
      <c r="C51" s="33" t="s">
        <v>278</v>
      </c>
      <c r="D51" s="153">
        <v>5000</v>
      </c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R51" s="153">
        <v>0</v>
      </c>
      <c r="S51" s="153">
        <v>0</v>
      </c>
      <c r="T51" s="153">
        <v>0</v>
      </c>
      <c r="U51" s="153">
        <v>0</v>
      </c>
      <c r="V51" s="153">
        <v>0</v>
      </c>
      <c r="W51" s="153">
        <v>0</v>
      </c>
      <c r="X51" s="153">
        <v>0</v>
      </c>
      <c r="Y51" s="153">
        <v>0</v>
      </c>
      <c r="Z51" s="153">
        <v>0</v>
      </c>
      <c r="AA51" s="153">
        <v>0</v>
      </c>
      <c r="AB51" s="153">
        <v>0</v>
      </c>
      <c r="AC51" s="153">
        <v>0</v>
      </c>
      <c r="AD51" s="153">
        <v>0</v>
      </c>
      <c r="AE51" s="153">
        <v>0</v>
      </c>
      <c r="AF51" s="153">
        <v>0</v>
      </c>
      <c r="AG51" s="153">
        <v>0</v>
      </c>
      <c r="AH51" s="153">
        <v>0</v>
      </c>
      <c r="AI51" s="153">
        <v>0</v>
      </c>
      <c r="AJ51" s="153">
        <v>0</v>
      </c>
      <c r="AK51" s="153">
        <v>0</v>
      </c>
      <c r="AL51" s="153">
        <v>0</v>
      </c>
      <c r="AM51" s="153">
        <v>0</v>
      </c>
      <c r="AN51" s="153">
        <v>0</v>
      </c>
      <c r="AO51" s="153">
        <v>0</v>
      </c>
      <c r="AP51" s="153">
        <v>0</v>
      </c>
      <c r="AQ51" s="153">
        <v>0</v>
      </c>
      <c r="AR51" s="153">
        <v>0</v>
      </c>
      <c r="AS51" s="153">
        <v>0</v>
      </c>
      <c r="AT51" s="153">
        <v>0</v>
      </c>
      <c r="AU51" s="153">
        <f t="shared" si="3"/>
        <v>5000</v>
      </c>
      <c r="AV51" s="149" t="s">
        <v>251</v>
      </c>
    </row>
    <row r="52" spans="1:48" s="142" customFormat="1" ht="68.25" customHeight="1">
      <c r="A52" s="150"/>
      <c r="B52" s="8">
        <v>16</v>
      </c>
      <c r="C52" s="33" t="s">
        <v>377</v>
      </c>
      <c r="D52" s="153">
        <v>4000</v>
      </c>
      <c r="E52" s="153">
        <v>0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3">
        <v>0</v>
      </c>
      <c r="W52" s="153">
        <v>0</v>
      </c>
      <c r="X52" s="153">
        <v>0</v>
      </c>
      <c r="Y52" s="153">
        <v>0</v>
      </c>
      <c r="Z52" s="153">
        <v>0</v>
      </c>
      <c r="AA52" s="153">
        <v>0</v>
      </c>
      <c r="AB52" s="153">
        <v>0</v>
      </c>
      <c r="AC52" s="153">
        <v>0</v>
      </c>
      <c r="AD52" s="153">
        <v>0</v>
      </c>
      <c r="AE52" s="153">
        <v>0</v>
      </c>
      <c r="AF52" s="153">
        <v>0</v>
      </c>
      <c r="AG52" s="153">
        <v>0</v>
      </c>
      <c r="AH52" s="153">
        <v>0</v>
      </c>
      <c r="AI52" s="153">
        <v>0</v>
      </c>
      <c r="AJ52" s="153">
        <v>0</v>
      </c>
      <c r="AK52" s="153">
        <v>0</v>
      </c>
      <c r="AL52" s="153">
        <v>0</v>
      </c>
      <c r="AM52" s="153">
        <v>0</v>
      </c>
      <c r="AN52" s="153">
        <v>0</v>
      </c>
      <c r="AO52" s="153">
        <v>0</v>
      </c>
      <c r="AP52" s="153">
        <v>0</v>
      </c>
      <c r="AQ52" s="153">
        <v>0</v>
      </c>
      <c r="AR52" s="153">
        <v>0</v>
      </c>
      <c r="AS52" s="153">
        <v>0</v>
      </c>
      <c r="AT52" s="153">
        <v>0</v>
      </c>
      <c r="AU52" s="153">
        <f t="shared" si="3"/>
        <v>4000</v>
      </c>
      <c r="AV52" s="149"/>
    </row>
    <row r="53" spans="1:48" s="142" customFormat="1" ht="68.25" customHeight="1">
      <c r="A53" s="150"/>
      <c r="B53" s="8">
        <v>17</v>
      </c>
      <c r="C53" s="33" t="s">
        <v>43</v>
      </c>
      <c r="D53" s="153">
        <v>75000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0</v>
      </c>
      <c r="AD53" s="153">
        <v>0</v>
      </c>
      <c r="AE53" s="153">
        <v>0</v>
      </c>
      <c r="AF53" s="153">
        <v>0</v>
      </c>
      <c r="AG53" s="153">
        <v>0</v>
      </c>
      <c r="AH53" s="153">
        <v>0</v>
      </c>
      <c r="AI53" s="153">
        <v>0</v>
      </c>
      <c r="AJ53" s="153">
        <v>0</v>
      </c>
      <c r="AK53" s="153">
        <v>0</v>
      </c>
      <c r="AL53" s="153">
        <v>0</v>
      </c>
      <c r="AM53" s="153">
        <v>0</v>
      </c>
      <c r="AN53" s="153">
        <v>0</v>
      </c>
      <c r="AO53" s="153">
        <v>0</v>
      </c>
      <c r="AP53" s="153">
        <v>0</v>
      </c>
      <c r="AQ53" s="153">
        <v>0</v>
      </c>
      <c r="AR53" s="153">
        <v>0</v>
      </c>
      <c r="AS53" s="153">
        <v>0</v>
      </c>
      <c r="AT53" s="153">
        <v>0</v>
      </c>
      <c r="AU53" s="153">
        <f t="shared" si="3"/>
        <v>75000</v>
      </c>
      <c r="AV53" s="149"/>
    </row>
    <row r="54" spans="1:48" s="142" customFormat="1" ht="45.75" customHeight="1">
      <c r="A54" s="150"/>
      <c r="B54" s="8">
        <v>18</v>
      </c>
      <c r="C54" s="33" t="s">
        <v>397</v>
      </c>
      <c r="D54" s="153">
        <v>3000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3">
        <v>0</v>
      </c>
      <c r="AH54" s="153">
        <v>0</v>
      </c>
      <c r="AI54" s="153">
        <v>0</v>
      </c>
      <c r="AJ54" s="153">
        <v>0</v>
      </c>
      <c r="AK54" s="153">
        <v>0</v>
      </c>
      <c r="AL54" s="153">
        <v>0</v>
      </c>
      <c r="AM54" s="153">
        <v>0</v>
      </c>
      <c r="AN54" s="153">
        <v>0</v>
      </c>
      <c r="AO54" s="153">
        <v>0</v>
      </c>
      <c r="AP54" s="153">
        <v>0</v>
      </c>
      <c r="AQ54" s="153">
        <v>0</v>
      </c>
      <c r="AR54" s="153">
        <v>0</v>
      </c>
      <c r="AS54" s="153">
        <v>0</v>
      </c>
      <c r="AT54" s="153">
        <v>0</v>
      </c>
      <c r="AU54" s="153">
        <v>3000</v>
      </c>
      <c r="AV54" s="149" t="s">
        <v>251</v>
      </c>
    </row>
    <row r="55" spans="1:48" s="142" customFormat="1" ht="45.75" customHeight="1">
      <c r="A55" s="150"/>
      <c r="B55" s="8">
        <v>19</v>
      </c>
      <c r="C55" s="356" t="s">
        <v>427</v>
      </c>
      <c r="D55" s="153">
        <v>30000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>
        <f>SUM(D55:AT55)</f>
        <v>30000</v>
      </c>
      <c r="AV55" s="149"/>
    </row>
    <row r="56" spans="1:48" s="142" customFormat="1" ht="45.75" customHeight="1">
      <c r="A56" s="150"/>
      <c r="B56" s="8">
        <v>20</v>
      </c>
      <c r="C56" s="356" t="s">
        <v>428</v>
      </c>
      <c r="D56" s="153">
        <v>10000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>
        <f>SUM(D56:AT56)</f>
        <v>10000</v>
      </c>
      <c r="AV56" s="149"/>
    </row>
    <row r="57" spans="1:48" s="142" customFormat="1" ht="45.75" customHeight="1">
      <c r="A57" s="150"/>
      <c r="B57" s="8">
        <v>21</v>
      </c>
      <c r="C57" s="356" t="s">
        <v>429</v>
      </c>
      <c r="D57" s="153">
        <v>0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>
        <f>SUM(D57:AT57)</f>
        <v>0</v>
      </c>
      <c r="AV57" s="149"/>
    </row>
    <row r="58" spans="1:48" s="142" customFormat="1" ht="54" customHeight="1">
      <c r="A58" s="150"/>
      <c r="B58" s="8">
        <v>22</v>
      </c>
      <c r="C58" s="356" t="s">
        <v>430</v>
      </c>
      <c r="D58" s="153">
        <v>102000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>
        <f>SUM(D58:AT58)</f>
        <v>102000</v>
      </c>
      <c r="AV58" s="149"/>
    </row>
    <row r="59" spans="1:48" s="142" customFormat="1" ht="68.25" customHeight="1">
      <c r="A59" s="150"/>
      <c r="B59" s="161">
        <v>213</v>
      </c>
      <c r="C59" s="162" t="s">
        <v>77</v>
      </c>
      <c r="D59" s="153">
        <f>D60+D61</f>
        <v>0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>
        <f t="shared" si="3"/>
        <v>0</v>
      </c>
      <c r="AV59" s="149" t="s">
        <v>251</v>
      </c>
    </row>
    <row r="60" spans="1:48" s="142" customFormat="1" ht="68.25" customHeight="1">
      <c r="A60" s="150"/>
      <c r="B60" s="161">
        <v>1</v>
      </c>
      <c r="C60" s="162" t="s">
        <v>12</v>
      </c>
      <c r="D60" s="153">
        <v>0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>
        <f t="shared" si="3"/>
        <v>0</v>
      </c>
      <c r="AV60" s="149" t="s">
        <v>251</v>
      </c>
    </row>
    <row r="61" spans="1:48" s="142" customFormat="1" ht="68.25" customHeight="1">
      <c r="A61" s="150"/>
      <c r="B61" s="161">
        <v>2</v>
      </c>
      <c r="C61" s="162" t="s">
        <v>211</v>
      </c>
      <c r="D61" s="153">
        <v>0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>
        <f t="shared" si="3"/>
        <v>0</v>
      </c>
      <c r="AV61" s="149" t="s">
        <v>251</v>
      </c>
    </row>
    <row r="62" spans="1:48" s="142" customFormat="1" ht="68.25" customHeight="1">
      <c r="A62" s="150"/>
      <c r="B62" s="161">
        <v>214</v>
      </c>
      <c r="C62" s="162" t="s">
        <v>78</v>
      </c>
      <c r="D62" s="153">
        <f>D63+D65+D67+D69</f>
        <v>4450000</v>
      </c>
      <c r="E62" s="153">
        <f aca="true" t="shared" si="8" ref="E62:AT62">E63+E69</f>
        <v>0</v>
      </c>
      <c r="F62" s="153">
        <f t="shared" si="8"/>
        <v>0</v>
      </c>
      <c r="G62" s="153">
        <f t="shared" si="8"/>
        <v>0</v>
      </c>
      <c r="H62" s="153">
        <f t="shared" si="8"/>
        <v>0</v>
      </c>
      <c r="I62" s="153">
        <f t="shared" si="8"/>
        <v>0</v>
      </c>
      <c r="J62" s="153">
        <f t="shared" si="8"/>
        <v>0</v>
      </c>
      <c r="K62" s="153">
        <f t="shared" si="8"/>
        <v>0</v>
      </c>
      <c r="L62" s="153">
        <f t="shared" si="8"/>
        <v>0</v>
      </c>
      <c r="M62" s="153">
        <f t="shared" si="8"/>
        <v>0</v>
      </c>
      <c r="N62" s="153">
        <f t="shared" si="8"/>
        <v>0</v>
      </c>
      <c r="O62" s="153">
        <f t="shared" si="8"/>
        <v>0</v>
      </c>
      <c r="P62" s="153">
        <f t="shared" si="8"/>
        <v>0</v>
      </c>
      <c r="Q62" s="153">
        <f t="shared" si="8"/>
        <v>0</v>
      </c>
      <c r="R62" s="153">
        <f t="shared" si="8"/>
        <v>0</v>
      </c>
      <c r="S62" s="153">
        <f t="shared" si="8"/>
        <v>0</v>
      </c>
      <c r="T62" s="153">
        <f t="shared" si="8"/>
        <v>0</v>
      </c>
      <c r="U62" s="153">
        <f t="shared" si="8"/>
        <v>0</v>
      </c>
      <c r="V62" s="153">
        <f t="shared" si="8"/>
        <v>0</v>
      </c>
      <c r="W62" s="153">
        <f t="shared" si="8"/>
        <v>0</v>
      </c>
      <c r="X62" s="153">
        <f t="shared" si="8"/>
        <v>0</v>
      </c>
      <c r="Y62" s="153">
        <f t="shared" si="8"/>
        <v>0</v>
      </c>
      <c r="Z62" s="153">
        <f t="shared" si="8"/>
        <v>0</v>
      </c>
      <c r="AA62" s="153">
        <f t="shared" si="8"/>
        <v>0</v>
      </c>
      <c r="AB62" s="153">
        <f t="shared" si="8"/>
        <v>0</v>
      </c>
      <c r="AC62" s="153">
        <f t="shared" si="8"/>
        <v>0</v>
      </c>
      <c r="AD62" s="153">
        <f t="shared" si="8"/>
        <v>0</v>
      </c>
      <c r="AE62" s="153">
        <f t="shared" si="8"/>
        <v>0</v>
      </c>
      <c r="AF62" s="153">
        <f t="shared" si="8"/>
        <v>0</v>
      </c>
      <c r="AG62" s="153">
        <f t="shared" si="8"/>
        <v>0</v>
      </c>
      <c r="AH62" s="153">
        <f t="shared" si="8"/>
        <v>0</v>
      </c>
      <c r="AI62" s="153">
        <f t="shared" si="8"/>
        <v>0</v>
      </c>
      <c r="AJ62" s="153">
        <f t="shared" si="8"/>
        <v>0</v>
      </c>
      <c r="AK62" s="153">
        <f t="shared" si="8"/>
        <v>0</v>
      </c>
      <c r="AL62" s="153">
        <f t="shared" si="8"/>
        <v>0</v>
      </c>
      <c r="AM62" s="153">
        <f t="shared" si="8"/>
        <v>0</v>
      </c>
      <c r="AN62" s="153">
        <f t="shared" si="8"/>
        <v>0</v>
      </c>
      <c r="AO62" s="153">
        <f t="shared" si="8"/>
        <v>0</v>
      </c>
      <c r="AP62" s="153">
        <f t="shared" si="8"/>
        <v>0</v>
      </c>
      <c r="AQ62" s="153">
        <f t="shared" si="8"/>
        <v>0</v>
      </c>
      <c r="AR62" s="153">
        <f t="shared" si="8"/>
        <v>0</v>
      </c>
      <c r="AS62" s="153">
        <f t="shared" si="8"/>
        <v>0</v>
      </c>
      <c r="AT62" s="153">
        <f t="shared" si="8"/>
        <v>0</v>
      </c>
      <c r="AU62" s="153">
        <f>D62</f>
        <v>4450000</v>
      </c>
      <c r="AV62" s="149" t="s">
        <v>251</v>
      </c>
    </row>
    <row r="63" spans="1:48" s="142" customFormat="1" ht="92.25" customHeight="1">
      <c r="A63" s="172"/>
      <c r="B63" s="161" t="s">
        <v>13</v>
      </c>
      <c r="C63" s="162" t="s">
        <v>94</v>
      </c>
      <c r="D63" s="149">
        <f>D64</f>
        <v>250000</v>
      </c>
      <c r="E63" s="149">
        <f aca="true" t="shared" si="9" ref="E63:AU63">E64</f>
        <v>0</v>
      </c>
      <c r="F63" s="149">
        <f t="shared" si="9"/>
        <v>0</v>
      </c>
      <c r="G63" s="149">
        <f t="shared" si="9"/>
        <v>0</v>
      </c>
      <c r="H63" s="149">
        <f t="shared" si="9"/>
        <v>0</v>
      </c>
      <c r="I63" s="149">
        <f t="shared" si="9"/>
        <v>0</v>
      </c>
      <c r="J63" s="149">
        <f t="shared" si="9"/>
        <v>0</v>
      </c>
      <c r="K63" s="149">
        <f t="shared" si="9"/>
        <v>0</v>
      </c>
      <c r="L63" s="149">
        <f t="shared" si="9"/>
        <v>0</v>
      </c>
      <c r="M63" s="149">
        <f t="shared" si="9"/>
        <v>0</v>
      </c>
      <c r="N63" s="149">
        <f t="shared" si="9"/>
        <v>0</v>
      </c>
      <c r="O63" s="149">
        <f t="shared" si="9"/>
        <v>0</v>
      </c>
      <c r="P63" s="149">
        <f t="shared" si="9"/>
        <v>0</v>
      </c>
      <c r="Q63" s="149">
        <f t="shared" si="9"/>
        <v>0</v>
      </c>
      <c r="R63" s="149">
        <f t="shared" si="9"/>
        <v>0</v>
      </c>
      <c r="S63" s="149">
        <f t="shared" si="9"/>
        <v>0</v>
      </c>
      <c r="T63" s="149">
        <f t="shared" si="9"/>
        <v>0</v>
      </c>
      <c r="U63" s="149">
        <f t="shared" si="9"/>
        <v>0</v>
      </c>
      <c r="V63" s="149">
        <f t="shared" si="9"/>
        <v>0</v>
      </c>
      <c r="W63" s="149">
        <f t="shared" si="9"/>
        <v>0</v>
      </c>
      <c r="X63" s="149">
        <f t="shared" si="9"/>
        <v>0</v>
      </c>
      <c r="Y63" s="149">
        <f t="shared" si="9"/>
        <v>0</v>
      </c>
      <c r="Z63" s="149">
        <f t="shared" si="9"/>
        <v>0</v>
      </c>
      <c r="AA63" s="149">
        <f t="shared" si="9"/>
        <v>0</v>
      </c>
      <c r="AB63" s="149">
        <f t="shared" si="9"/>
        <v>0</v>
      </c>
      <c r="AC63" s="149">
        <f t="shared" si="9"/>
        <v>0</v>
      </c>
      <c r="AD63" s="149">
        <f t="shared" si="9"/>
        <v>0</v>
      </c>
      <c r="AE63" s="149">
        <f t="shared" si="9"/>
        <v>0</v>
      </c>
      <c r="AF63" s="149">
        <f t="shared" si="9"/>
        <v>0</v>
      </c>
      <c r="AG63" s="149">
        <f t="shared" si="9"/>
        <v>0</v>
      </c>
      <c r="AH63" s="149">
        <f t="shared" si="9"/>
        <v>0</v>
      </c>
      <c r="AI63" s="149">
        <f t="shared" si="9"/>
        <v>0</v>
      </c>
      <c r="AJ63" s="149">
        <f t="shared" si="9"/>
        <v>0</v>
      </c>
      <c r="AK63" s="149">
        <f t="shared" si="9"/>
        <v>0</v>
      </c>
      <c r="AL63" s="149">
        <f t="shared" si="9"/>
        <v>0</v>
      </c>
      <c r="AM63" s="149">
        <f t="shared" si="9"/>
        <v>0</v>
      </c>
      <c r="AN63" s="149">
        <f t="shared" si="9"/>
        <v>0</v>
      </c>
      <c r="AO63" s="149">
        <f t="shared" si="9"/>
        <v>0</v>
      </c>
      <c r="AP63" s="149">
        <f t="shared" si="9"/>
        <v>0</v>
      </c>
      <c r="AQ63" s="149">
        <f t="shared" si="9"/>
        <v>0</v>
      </c>
      <c r="AR63" s="149">
        <f t="shared" si="9"/>
        <v>0</v>
      </c>
      <c r="AS63" s="149">
        <f t="shared" si="9"/>
        <v>0</v>
      </c>
      <c r="AT63" s="149">
        <f t="shared" si="9"/>
        <v>0</v>
      </c>
      <c r="AU63" s="149">
        <f t="shared" si="9"/>
        <v>250000</v>
      </c>
      <c r="AV63" s="149"/>
    </row>
    <row r="64" spans="1:48" s="142" customFormat="1" ht="80.25" customHeight="1">
      <c r="A64" s="172"/>
      <c r="B64" s="161">
        <v>1</v>
      </c>
      <c r="C64" s="162" t="s">
        <v>113</v>
      </c>
      <c r="D64" s="149">
        <v>250000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v>0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49">
        <v>0</v>
      </c>
      <c r="V64" s="149">
        <v>0</v>
      </c>
      <c r="W64" s="149">
        <v>0</v>
      </c>
      <c r="X64" s="149">
        <v>0</v>
      </c>
      <c r="Y64" s="149">
        <v>0</v>
      </c>
      <c r="Z64" s="149">
        <v>0</v>
      </c>
      <c r="AA64" s="149">
        <v>0</v>
      </c>
      <c r="AB64" s="149">
        <v>0</v>
      </c>
      <c r="AC64" s="149">
        <v>0</v>
      </c>
      <c r="AD64" s="149">
        <v>0</v>
      </c>
      <c r="AE64" s="149">
        <v>0</v>
      </c>
      <c r="AF64" s="149">
        <v>0</v>
      </c>
      <c r="AG64" s="149">
        <v>0</v>
      </c>
      <c r="AH64" s="149">
        <v>0</v>
      </c>
      <c r="AI64" s="149">
        <v>0</v>
      </c>
      <c r="AJ64" s="149">
        <v>0</v>
      </c>
      <c r="AK64" s="149">
        <v>0</v>
      </c>
      <c r="AL64" s="149">
        <v>0</v>
      </c>
      <c r="AM64" s="149">
        <v>0</v>
      </c>
      <c r="AN64" s="149">
        <v>0</v>
      </c>
      <c r="AO64" s="149">
        <v>0</v>
      </c>
      <c r="AP64" s="149">
        <v>0</v>
      </c>
      <c r="AQ64" s="149">
        <v>0</v>
      </c>
      <c r="AR64" s="149">
        <v>0</v>
      </c>
      <c r="AS64" s="149">
        <v>0</v>
      </c>
      <c r="AT64" s="149">
        <v>0</v>
      </c>
      <c r="AU64" s="149">
        <f t="shared" si="3"/>
        <v>250000</v>
      </c>
      <c r="AV64" s="149"/>
    </row>
    <row r="65" spans="1:48" s="142" customFormat="1" ht="80.25" customHeight="1">
      <c r="A65" s="173"/>
      <c r="B65" s="161">
        <v>32</v>
      </c>
      <c r="C65" s="162" t="s">
        <v>417</v>
      </c>
      <c r="D65" s="149">
        <f>D66</f>
        <v>950000</v>
      </c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>
        <f>SUM(D65:AT65)</f>
        <v>950000</v>
      </c>
      <c r="AV65" s="149"/>
    </row>
    <row r="66" spans="1:48" s="142" customFormat="1" ht="80.25" customHeight="1">
      <c r="A66" s="173"/>
      <c r="B66" s="161">
        <v>1</v>
      </c>
      <c r="C66" s="162" t="s">
        <v>418</v>
      </c>
      <c r="D66" s="149">
        <v>950000</v>
      </c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>
        <f>SUM(D66:AT66)</f>
        <v>950000</v>
      </c>
      <c r="AV66" s="149"/>
    </row>
    <row r="67" spans="1:48" s="142" customFormat="1" ht="80.25" customHeight="1">
      <c r="A67" s="173"/>
      <c r="B67" s="161">
        <v>84</v>
      </c>
      <c r="C67" s="162" t="s">
        <v>419</v>
      </c>
      <c r="D67" s="149">
        <f>D68</f>
        <v>250000</v>
      </c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>
        <f>SUM(D67:AT67)</f>
        <v>250000</v>
      </c>
      <c r="AV67" s="149"/>
    </row>
    <row r="68" spans="1:48" s="142" customFormat="1" ht="80.25" customHeight="1">
      <c r="A68" s="173"/>
      <c r="B68" s="161"/>
      <c r="C68" s="162" t="s">
        <v>420</v>
      </c>
      <c r="D68" s="149">
        <v>250000</v>
      </c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>
        <f>SUM(D68:AT68)</f>
        <v>250000</v>
      </c>
      <c r="AV68" s="149"/>
    </row>
    <row r="69" spans="1:48" s="142" customFormat="1" ht="68.25" customHeight="1">
      <c r="A69" s="357"/>
      <c r="B69" s="161">
        <v>92</v>
      </c>
      <c r="C69" s="358" t="s">
        <v>277</v>
      </c>
      <c r="D69" s="149">
        <f>D70</f>
        <v>3000000</v>
      </c>
      <c r="E69" s="149">
        <f aca="true" t="shared" si="10" ref="E69:AU69">E70</f>
        <v>0</v>
      </c>
      <c r="F69" s="149">
        <f t="shared" si="10"/>
        <v>0</v>
      </c>
      <c r="G69" s="149">
        <f t="shared" si="10"/>
        <v>0</v>
      </c>
      <c r="H69" s="149">
        <f t="shared" si="10"/>
        <v>0</v>
      </c>
      <c r="I69" s="149">
        <f t="shared" si="10"/>
        <v>0</v>
      </c>
      <c r="J69" s="149">
        <f t="shared" si="10"/>
        <v>0</v>
      </c>
      <c r="K69" s="149">
        <f t="shared" si="10"/>
        <v>0</v>
      </c>
      <c r="L69" s="149">
        <f t="shared" si="10"/>
        <v>0</v>
      </c>
      <c r="M69" s="149">
        <f t="shared" si="10"/>
        <v>0</v>
      </c>
      <c r="N69" s="149">
        <f t="shared" si="10"/>
        <v>0</v>
      </c>
      <c r="O69" s="149">
        <f t="shared" si="10"/>
        <v>0</v>
      </c>
      <c r="P69" s="149">
        <f t="shared" si="10"/>
        <v>0</v>
      </c>
      <c r="Q69" s="149">
        <f t="shared" si="10"/>
        <v>0</v>
      </c>
      <c r="R69" s="149">
        <f t="shared" si="10"/>
        <v>0</v>
      </c>
      <c r="S69" s="149">
        <f t="shared" si="10"/>
        <v>0</v>
      </c>
      <c r="T69" s="149">
        <f t="shared" si="10"/>
        <v>0</v>
      </c>
      <c r="U69" s="149">
        <f t="shared" si="10"/>
        <v>0</v>
      </c>
      <c r="V69" s="149">
        <f t="shared" si="10"/>
        <v>0</v>
      </c>
      <c r="W69" s="149">
        <f t="shared" si="10"/>
        <v>0</v>
      </c>
      <c r="X69" s="149">
        <f t="shared" si="10"/>
        <v>0</v>
      </c>
      <c r="Y69" s="149">
        <f t="shared" si="10"/>
        <v>0</v>
      </c>
      <c r="Z69" s="149">
        <f t="shared" si="10"/>
        <v>0</v>
      </c>
      <c r="AA69" s="149">
        <f t="shared" si="10"/>
        <v>0</v>
      </c>
      <c r="AB69" s="149">
        <f t="shared" si="10"/>
        <v>0</v>
      </c>
      <c r="AC69" s="149">
        <f t="shared" si="10"/>
        <v>0</v>
      </c>
      <c r="AD69" s="149">
        <f t="shared" si="10"/>
        <v>0</v>
      </c>
      <c r="AE69" s="149">
        <f t="shared" si="10"/>
        <v>0</v>
      </c>
      <c r="AF69" s="149">
        <f t="shared" si="10"/>
        <v>0</v>
      </c>
      <c r="AG69" s="149">
        <f t="shared" si="10"/>
        <v>0</v>
      </c>
      <c r="AH69" s="149">
        <f t="shared" si="10"/>
        <v>0</v>
      </c>
      <c r="AI69" s="149">
        <f t="shared" si="10"/>
        <v>0</v>
      </c>
      <c r="AJ69" s="149">
        <f t="shared" si="10"/>
        <v>0</v>
      </c>
      <c r="AK69" s="149">
        <f t="shared" si="10"/>
        <v>0</v>
      </c>
      <c r="AL69" s="149">
        <f t="shared" si="10"/>
        <v>0</v>
      </c>
      <c r="AM69" s="149">
        <f t="shared" si="10"/>
        <v>0</v>
      </c>
      <c r="AN69" s="149">
        <f t="shared" si="10"/>
        <v>0</v>
      </c>
      <c r="AO69" s="149">
        <f t="shared" si="10"/>
        <v>0</v>
      </c>
      <c r="AP69" s="149">
        <f t="shared" si="10"/>
        <v>0</v>
      </c>
      <c r="AQ69" s="149">
        <f t="shared" si="10"/>
        <v>0</v>
      </c>
      <c r="AR69" s="149">
        <f t="shared" si="10"/>
        <v>0</v>
      </c>
      <c r="AS69" s="149">
        <f t="shared" si="10"/>
        <v>0</v>
      </c>
      <c r="AT69" s="149">
        <f t="shared" si="10"/>
        <v>0</v>
      </c>
      <c r="AU69" s="149">
        <f t="shared" si="10"/>
        <v>3000000</v>
      </c>
      <c r="AV69" s="149"/>
    </row>
    <row r="70" spans="1:48" s="142" customFormat="1" ht="102" customHeight="1">
      <c r="A70" s="174"/>
      <c r="B70" s="161">
        <v>1</v>
      </c>
      <c r="C70" s="162" t="s">
        <v>398</v>
      </c>
      <c r="D70" s="149">
        <v>3000000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>
        <f>SUM(D70:AT70)</f>
        <v>3000000</v>
      </c>
      <c r="AV70" s="149"/>
    </row>
    <row r="71" spans="1:48" s="142" customFormat="1" ht="75.75" customHeight="1">
      <c r="A71" s="359" t="s">
        <v>63</v>
      </c>
      <c r="B71" s="360"/>
      <c r="C71" s="361"/>
      <c r="D71" s="149">
        <f aca="true" t="shared" si="11" ref="D71:AU71">D62+D59+D36+D26+D23+D22+D21+D20+D19</f>
        <v>12685000</v>
      </c>
      <c r="E71" s="149">
        <f t="shared" si="11"/>
        <v>30325</v>
      </c>
      <c r="F71" s="149">
        <f t="shared" si="11"/>
        <v>20125</v>
      </c>
      <c r="G71" s="149">
        <f t="shared" si="11"/>
        <v>20125</v>
      </c>
      <c r="H71" s="149">
        <f t="shared" si="11"/>
        <v>20325</v>
      </c>
      <c r="I71" s="149">
        <f t="shared" si="11"/>
        <v>20125</v>
      </c>
      <c r="J71" s="149">
        <f t="shared" si="11"/>
        <v>20125</v>
      </c>
      <c r="K71" s="149">
        <f t="shared" si="11"/>
        <v>25125</v>
      </c>
      <c r="L71" s="149">
        <f t="shared" si="11"/>
        <v>20325</v>
      </c>
      <c r="M71" s="149">
        <f t="shared" si="11"/>
        <v>25125</v>
      </c>
      <c r="N71" s="149">
        <f t="shared" si="11"/>
        <v>45125</v>
      </c>
      <c r="O71" s="149">
        <f t="shared" si="11"/>
        <v>30300</v>
      </c>
      <c r="P71" s="149">
        <f t="shared" si="11"/>
        <v>30125</v>
      </c>
      <c r="Q71" s="149">
        <f t="shared" si="11"/>
        <v>40125</v>
      </c>
      <c r="R71" s="149">
        <f t="shared" si="11"/>
        <v>30325</v>
      </c>
      <c r="S71" s="149">
        <f t="shared" si="11"/>
        <v>30125</v>
      </c>
      <c r="T71" s="149">
        <f t="shared" si="11"/>
        <v>25125</v>
      </c>
      <c r="U71" s="149">
        <f t="shared" si="11"/>
        <v>25100</v>
      </c>
      <c r="V71" s="149">
        <f t="shared" si="11"/>
        <v>20125</v>
      </c>
      <c r="W71" s="149">
        <f t="shared" si="11"/>
        <v>20125</v>
      </c>
      <c r="X71" s="149">
        <f t="shared" si="11"/>
        <v>25125</v>
      </c>
      <c r="Y71" s="149">
        <f t="shared" si="11"/>
        <v>25125</v>
      </c>
      <c r="Z71" s="149">
        <f t="shared" si="11"/>
        <v>25325</v>
      </c>
      <c r="AA71" s="149">
        <f t="shared" si="11"/>
        <v>25125</v>
      </c>
      <c r="AB71" s="149">
        <f t="shared" si="11"/>
        <v>20125</v>
      </c>
      <c r="AC71" s="149">
        <f t="shared" si="11"/>
        <v>20125</v>
      </c>
      <c r="AD71" s="149">
        <f t="shared" si="11"/>
        <v>20125</v>
      </c>
      <c r="AE71" s="149">
        <f t="shared" si="11"/>
        <v>20125</v>
      </c>
      <c r="AF71" s="149">
        <f t="shared" si="11"/>
        <v>20310</v>
      </c>
      <c r="AG71" s="149">
        <f t="shared" si="11"/>
        <v>20110</v>
      </c>
      <c r="AH71" s="149">
        <f t="shared" si="11"/>
        <v>25110</v>
      </c>
      <c r="AI71" s="149">
        <f t="shared" si="11"/>
        <v>25100</v>
      </c>
      <c r="AJ71" s="149">
        <f t="shared" si="11"/>
        <v>35125</v>
      </c>
      <c r="AK71" s="149">
        <f t="shared" si="11"/>
        <v>25100</v>
      </c>
      <c r="AL71" s="149">
        <f t="shared" si="11"/>
        <v>25110</v>
      </c>
      <c r="AM71" s="149">
        <f t="shared" si="11"/>
        <v>30120</v>
      </c>
      <c r="AN71" s="149">
        <f t="shared" si="11"/>
        <v>35310</v>
      </c>
      <c r="AO71" s="149">
        <f t="shared" si="11"/>
        <v>35110</v>
      </c>
      <c r="AP71" s="149">
        <f t="shared" si="11"/>
        <v>35310</v>
      </c>
      <c r="AQ71" s="149">
        <f t="shared" si="11"/>
        <v>40110</v>
      </c>
      <c r="AR71" s="149">
        <f t="shared" si="11"/>
        <v>40315</v>
      </c>
      <c r="AS71" s="149">
        <f t="shared" si="11"/>
        <v>40110</v>
      </c>
      <c r="AT71" s="149">
        <f t="shared" si="11"/>
        <v>30125</v>
      </c>
      <c r="AU71" s="149">
        <f t="shared" si="11"/>
        <v>13969000</v>
      </c>
      <c r="AV71" s="149"/>
    </row>
    <row r="72" spans="1:48" s="142" customFormat="1" ht="64.5">
      <c r="A72" s="359" t="s">
        <v>32</v>
      </c>
      <c r="B72" s="360"/>
      <c r="C72" s="361"/>
      <c r="D72" s="149">
        <f aca="true" t="shared" si="12" ref="D72:AU72">D71+D16+D13</f>
        <v>33985000</v>
      </c>
      <c r="E72" s="149">
        <f t="shared" si="12"/>
        <v>44711325</v>
      </c>
      <c r="F72" s="149">
        <f t="shared" si="12"/>
        <v>28110125</v>
      </c>
      <c r="G72" s="149">
        <f t="shared" si="12"/>
        <v>28180125</v>
      </c>
      <c r="H72" s="149">
        <f t="shared" si="12"/>
        <v>27980325</v>
      </c>
      <c r="I72" s="149">
        <f t="shared" si="12"/>
        <v>25330125</v>
      </c>
      <c r="J72" s="149">
        <f t="shared" si="12"/>
        <v>22830125</v>
      </c>
      <c r="K72" s="149">
        <f t="shared" si="12"/>
        <v>22285125</v>
      </c>
      <c r="L72" s="149">
        <f t="shared" si="12"/>
        <v>21380325</v>
      </c>
      <c r="M72" s="149">
        <f t="shared" si="12"/>
        <v>23295125</v>
      </c>
      <c r="N72" s="149">
        <f t="shared" si="12"/>
        <v>23195125</v>
      </c>
      <c r="O72" s="149">
        <f t="shared" si="12"/>
        <v>23180300</v>
      </c>
      <c r="P72" s="149">
        <f t="shared" si="12"/>
        <v>39230125</v>
      </c>
      <c r="Q72" s="149">
        <f t="shared" si="12"/>
        <v>35290125</v>
      </c>
      <c r="R72" s="149">
        <f t="shared" si="12"/>
        <v>19430325</v>
      </c>
      <c r="S72" s="149">
        <f t="shared" si="12"/>
        <v>19430125</v>
      </c>
      <c r="T72" s="149">
        <f t="shared" si="12"/>
        <v>19375125</v>
      </c>
      <c r="U72" s="149">
        <f t="shared" si="12"/>
        <v>18875100</v>
      </c>
      <c r="V72" s="149">
        <f t="shared" si="12"/>
        <v>16530125</v>
      </c>
      <c r="W72" s="149">
        <f t="shared" si="12"/>
        <v>14470125</v>
      </c>
      <c r="X72" s="149">
        <f t="shared" si="12"/>
        <v>13825125</v>
      </c>
      <c r="Y72" s="149">
        <f t="shared" si="12"/>
        <v>13155125</v>
      </c>
      <c r="Z72" s="149">
        <f t="shared" si="12"/>
        <v>15075325</v>
      </c>
      <c r="AA72" s="149">
        <f t="shared" si="12"/>
        <v>14810125</v>
      </c>
      <c r="AB72" s="149">
        <f t="shared" si="12"/>
        <v>13820125</v>
      </c>
      <c r="AC72" s="149">
        <f t="shared" si="12"/>
        <v>13570125</v>
      </c>
      <c r="AD72" s="149">
        <f t="shared" si="12"/>
        <v>13585125</v>
      </c>
      <c r="AE72" s="149">
        <f t="shared" si="12"/>
        <v>27270125</v>
      </c>
      <c r="AF72" s="149">
        <f t="shared" si="12"/>
        <v>17380310</v>
      </c>
      <c r="AG72" s="149">
        <f t="shared" si="12"/>
        <v>11570110</v>
      </c>
      <c r="AH72" s="149">
        <f t="shared" si="12"/>
        <v>20175110</v>
      </c>
      <c r="AI72" s="149">
        <f t="shared" si="12"/>
        <v>17545100</v>
      </c>
      <c r="AJ72" s="149">
        <f t="shared" si="12"/>
        <v>13725125</v>
      </c>
      <c r="AK72" s="149">
        <f t="shared" si="12"/>
        <v>12555100</v>
      </c>
      <c r="AL72" s="149">
        <f t="shared" si="12"/>
        <v>10055110</v>
      </c>
      <c r="AM72" s="149">
        <f t="shared" si="12"/>
        <v>10110120</v>
      </c>
      <c r="AN72" s="149">
        <f t="shared" si="12"/>
        <v>12405310</v>
      </c>
      <c r="AO72" s="149">
        <f t="shared" si="12"/>
        <v>12445110</v>
      </c>
      <c r="AP72" s="149">
        <f t="shared" si="12"/>
        <v>10685310</v>
      </c>
      <c r="AQ72" s="149">
        <f t="shared" si="12"/>
        <v>10440110</v>
      </c>
      <c r="AR72" s="149">
        <f t="shared" si="12"/>
        <v>21590315</v>
      </c>
      <c r="AS72" s="149">
        <f t="shared" si="12"/>
        <v>13410110</v>
      </c>
      <c r="AT72" s="149">
        <f t="shared" si="12"/>
        <v>26500125</v>
      </c>
      <c r="AU72" s="149">
        <f t="shared" si="12"/>
        <v>858440000</v>
      </c>
      <c r="AV72" s="149"/>
    </row>
    <row r="73" spans="1:48" s="142" customFormat="1" ht="21">
      <c r="A73" s="362" t="s">
        <v>38</v>
      </c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3"/>
      <c r="AU73" s="149"/>
      <c r="AV73" s="149"/>
    </row>
    <row r="74" spans="1:48" s="142" customFormat="1" ht="21">
      <c r="A74" s="364">
        <v>28</v>
      </c>
      <c r="B74" s="161"/>
      <c r="C74" s="162" t="s">
        <v>82</v>
      </c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</row>
    <row r="75" spans="1:48" s="142" customFormat="1" ht="21">
      <c r="A75" s="175">
        <v>2821</v>
      </c>
      <c r="B75" s="161"/>
      <c r="C75" s="162" t="s">
        <v>83</v>
      </c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</row>
    <row r="76" spans="1:48" s="142" customFormat="1" ht="71.25" customHeight="1">
      <c r="A76" s="206"/>
      <c r="B76" s="176">
        <v>303</v>
      </c>
      <c r="C76" s="177" t="s">
        <v>0</v>
      </c>
      <c r="D76" s="148">
        <f>D77+D78+D79+D80</f>
        <v>1000000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>
        <f aca="true" t="shared" si="13" ref="AU76:AU82">SUM(D76:AT76)</f>
        <v>1000000</v>
      </c>
      <c r="AV76" s="148"/>
    </row>
    <row r="77" spans="1:48" s="142" customFormat="1" ht="94.5">
      <c r="A77" s="206"/>
      <c r="B77" s="176">
        <v>1</v>
      </c>
      <c r="C77" s="177" t="s">
        <v>214</v>
      </c>
      <c r="D77" s="148">
        <v>380000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>
        <f t="shared" si="13"/>
        <v>380000</v>
      </c>
      <c r="AV77" s="148" t="s">
        <v>251</v>
      </c>
    </row>
    <row r="78" spans="1:48" s="142" customFormat="1" ht="45.75">
      <c r="A78" s="206"/>
      <c r="B78" s="176">
        <v>2</v>
      </c>
      <c r="C78" s="177" t="s">
        <v>14</v>
      </c>
      <c r="D78" s="148">
        <v>470000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>
        <f t="shared" si="13"/>
        <v>470000</v>
      </c>
      <c r="AV78" s="148" t="s">
        <v>251</v>
      </c>
    </row>
    <row r="79" spans="1:48" s="142" customFormat="1" ht="45.75">
      <c r="A79" s="206"/>
      <c r="B79" s="176">
        <v>3</v>
      </c>
      <c r="C79" s="177" t="s">
        <v>243</v>
      </c>
      <c r="D79" s="148">
        <v>150000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>
        <f t="shared" si="13"/>
        <v>150000</v>
      </c>
      <c r="AV79" s="148" t="s">
        <v>251</v>
      </c>
    </row>
    <row r="80" spans="1:48" s="142" customFormat="1" ht="69" hidden="1">
      <c r="A80" s="206"/>
      <c r="B80" s="176">
        <v>4</v>
      </c>
      <c r="C80" s="177" t="s">
        <v>244</v>
      </c>
      <c r="D80" s="148">
        <v>0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>
        <f t="shared" si="13"/>
        <v>0</v>
      </c>
      <c r="AV80" s="148" t="s">
        <v>251</v>
      </c>
    </row>
    <row r="81" spans="1:48" s="142" customFormat="1" ht="78" customHeight="1">
      <c r="A81" s="359" t="s">
        <v>63</v>
      </c>
      <c r="B81" s="360"/>
      <c r="C81" s="361"/>
      <c r="D81" s="149">
        <f>D76</f>
        <v>1000000</v>
      </c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>
        <f t="shared" si="13"/>
        <v>1000000</v>
      </c>
      <c r="AV81" s="149"/>
    </row>
    <row r="82" spans="1:48" s="142" customFormat="1" ht="72.75" customHeight="1">
      <c r="A82" s="359" t="s">
        <v>32</v>
      </c>
      <c r="B82" s="360"/>
      <c r="C82" s="361"/>
      <c r="D82" s="149">
        <f>D81</f>
        <v>1000000</v>
      </c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>
        <f t="shared" si="13"/>
        <v>1000000</v>
      </c>
      <c r="AV82" s="149"/>
    </row>
    <row r="83" spans="1:48" s="142" customFormat="1" ht="21">
      <c r="A83" s="362" t="s">
        <v>39</v>
      </c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3"/>
      <c r="S83" s="363"/>
      <c r="T83" s="363"/>
      <c r="U83" s="363"/>
      <c r="V83" s="363"/>
      <c r="W83" s="363"/>
      <c r="X83" s="363"/>
      <c r="Y83" s="363"/>
      <c r="Z83" s="363"/>
      <c r="AA83" s="363"/>
      <c r="AB83" s="363"/>
      <c r="AC83" s="36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3"/>
      <c r="AN83" s="363"/>
      <c r="AO83" s="363"/>
      <c r="AP83" s="363"/>
      <c r="AQ83" s="363"/>
      <c r="AR83" s="363"/>
      <c r="AS83" s="363"/>
      <c r="AT83" s="363"/>
      <c r="AU83" s="149"/>
      <c r="AV83" s="363"/>
    </row>
    <row r="84" spans="1:48" s="142" customFormat="1" ht="21">
      <c r="A84" s="365">
        <v>22</v>
      </c>
      <c r="B84" s="239"/>
      <c r="C84" s="159" t="s">
        <v>105</v>
      </c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</row>
    <row r="85" spans="1:48" s="142" customFormat="1" ht="21">
      <c r="A85" s="365">
        <v>2211</v>
      </c>
      <c r="B85" s="239"/>
      <c r="C85" s="159" t="s">
        <v>105</v>
      </c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</row>
    <row r="86" spans="1:48" s="142" customFormat="1" ht="43.5">
      <c r="A86" s="366"/>
      <c r="B86" s="176">
        <v>209</v>
      </c>
      <c r="C86" s="177" t="s">
        <v>60</v>
      </c>
      <c r="D86" s="148">
        <f>SUM(D87)</f>
        <v>0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>
        <f>SUM(D86:AT86)</f>
        <v>0</v>
      </c>
      <c r="AV86" s="148"/>
    </row>
    <row r="87" spans="1:48" s="142" customFormat="1" ht="33.75">
      <c r="A87" s="178"/>
      <c r="B87" s="176">
        <v>1</v>
      </c>
      <c r="C87" s="177" t="s">
        <v>8</v>
      </c>
      <c r="D87" s="148">
        <v>0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>
        <f>SUM(D87:AT87)</f>
        <v>0</v>
      </c>
      <c r="AV87" s="148" t="s">
        <v>251</v>
      </c>
    </row>
    <row r="88" spans="1:48" s="142" customFormat="1" ht="21">
      <c r="A88" s="367" t="s">
        <v>63</v>
      </c>
      <c r="B88" s="367"/>
      <c r="C88" s="368"/>
      <c r="D88" s="149">
        <f>D86</f>
        <v>0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>
        <f>SUM(D88:AT88)</f>
        <v>0</v>
      </c>
      <c r="AV88" s="149"/>
    </row>
    <row r="89" spans="1:48" s="142" customFormat="1" ht="21">
      <c r="A89" s="359" t="s">
        <v>32</v>
      </c>
      <c r="B89" s="360"/>
      <c r="C89" s="361"/>
      <c r="D89" s="149">
        <f>D88</f>
        <v>0</v>
      </c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>
        <f>SUM(D89:AT89)</f>
        <v>0</v>
      </c>
      <c r="AV89" s="149"/>
    </row>
    <row r="90" spans="1:48" s="142" customFormat="1" ht="21">
      <c r="A90" s="369" t="s">
        <v>115</v>
      </c>
      <c r="B90" s="370"/>
      <c r="C90" s="370"/>
      <c r="D90" s="370"/>
      <c r="E90" s="370"/>
      <c r="F90" s="370"/>
      <c r="G90" s="370"/>
      <c r="H90" s="370"/>
      <c r="I90" s="371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</row>
    <row r="91" spans="1:48" s="142" customFormat="1" ht="21">
      <c r="A91" s="364">
        <v>21</v>
      </c>
      <c r="B91" s="179"/>
      <c r="C91" s="147" t="s">
        <v>47</v>
      </c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</row>
    <row r="92" spans="1:48" s="142" customFormat="1" ht="25.5">
      <c r="A92" s="180">
        <v>2111</v>
      </c>
      <c r="B92" s="179"/>
      <c r="C92" s="147" t="s">
        <v>48</v>
      </c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</row>
    <row r="93" spans="1:48" s="142" customFormat="1" ht="69.75" customHeight="1">
      <c r="A93" s="181"/>
      <c r="B93" s="161">
        <v>110</v>
      </c>
      <c r="C93" s="147" t="s">
        <v>1</v>
      </c>
      <c r="D93" s="182">
        <v>8000000</v>
      </c>
      <c r="E93" s="182">
        <v>0</v>
      </c>
      <c r="F93" s="182">
        <v>0</v>
      </c>
      <c r="G93" s="182">
        <v>0</v>
      </c>
      <c r="H93" s="182">
        <v>0</v>
      </c>
      <c r="I93" s="182">
        <v>0</v>
      </c>
      <c r="J93" s="182">
        <v>0</v>
      </c>
      <c r="K93" s="182">
        <v>0</v>
      </c>
      <c r="L93" s="182">
        <v>0</v>
      </c>
      <c r="M93" s="182">
        <v>0</v>
      </c>
      <c r="N93" s="182">
        <v>0</v>
      </c>
      <c r="O93" s="182">
        <v>0</v>
      </c>
      <c r="P93" s="182">
        <v>0</v>
      </c>
      <c r="Q93" s="182">
        <v>0</v>
      </c>
      <c r="R93" s="182">
        <v>0</v>
      </c>
      <c r="S93" s="182">
        <v>0</v>
      </c>
      <c r="T93" s="182">
        <v>0</v>
      </c>
      <c r="U93" s="182">
        <v>0</v>
      </c>
      <c r="V93" s="182">
        <v>0</v>
      </c>
      <c r="W93" s="182">
        <v>0</v>
      </c>
      <c r="X93" s="182">
        <v>0</v>
      </c>
      <c r="Y93" s="182">
        <v>0</v>
      </c>
      <c r="Z93" s="182">
        <v>0</v>
      </c>
      <c r="AA93" s="182">
        <v>0</v>
      </c>
      <c r="AB93" s="182">
        <v>0</v>
      </c>
      <c r="AC93" s="182">
        <v>0</v>
      </c>
      <c r="AD93" s="182">
        <v>0</v>
      </c>
      <c r="AE93" s="182">
        <v>0</v>
      </c>
      <c r="AF93" s="182">
        <v>0</v>
      </c>
      <c r="AG93" s="182">
        <v>0</v>
      </c>
      <c r="AH93" s="182">
        <v>0</v>
      </c>
      <c r="AI93" s="182">
        <v>0</v>
      </c>
      <c r="AJ93" s="182">
        <v>0</v>
      </c>
      <c r="AK93" s="182">
        <v>0</v>
      </c>
      <c r="AL93" s="182">
        <v>0</v>
      </c>
      <c r="AM93" s="182">
        <v>0</v>
      </c>
      <c r="AN93" s="182">
        <v>0</v>
      </c>
      <c r="AO93" s="182">
        <v>0</v>
      </c>
      <c r="AP93" s="182">
        <v>0</v>
      </c>
      <c r="AQ93" s="182">
        <v>0</v>
      </c>
      <c r="AR93" s="182">
        <v>0</v>
      </c>
      <c r="AS93" s="182">
        <v>0</v>
      </c>
      <c r="AT93" s="182">
        <v>0</v>
      </c>
      <c r="AU93" s="182">
        <f>SUM(D93:AT93)</f>
        <v>8000000</v>
      </c>
      <c r="AV93" s="148" t="s">
        <v>251</v>
      </c>
    </row>
    <row r="94" spans="1:48" s="142" customFormat="1" ht="72" customHeight="1">
      <c r="A94" s="372" t="s">
        <v>63</v>
      </c>
      <c r="B94" s="372"/>
      <c r="C94" s="373"/>
      <c r="D94" s="182">
        <f>D93</f>
        <v>8000000</v>
      </c>
      <c r="E94" s="182">
        <f aca="true" t="shared" si="14" ref="E94:AT95">E93</f>
        <v>0</v>
      </c>
      <c r="F94" s="182">
        <f t="shared" si="14"/>
        <v>0</v>
      </c>
      <c r="G94" s="182">
        <f t="shared" si="14"/>
        <v>0</v>
      </c>
      <c r="H94" s="182">
        <f t="shared" si="14"/>
        <v>0</v>
      </c>
      <c r="I94" s="182">
        <f t="shared" si="14"/>
        <v>0</v>
      </c>
      <c r="J94" s="182">
        <f t="shared" si="14"/>
        <v>0</v>
      </c>
      <c r="K94" s="182">
        <f t="shared" si="14"/>
        <v>0</v>
      </c>
      <c r="L94" s="182">
        <f t="shared" si="14"/>
        <v>0</v>
      </c>
      <c r="M94" s="182">
        <f t="shared" si="14"/>
        <v>0</v>
      </c>
      <c r="N94" s="182">
        <f t="shared" si="14"/>
        <v>0</v>
      </c>
      <c r="O94" s="182">
        <f t="shared" si="14"/>
        <v>0</v>
      </c>
      <c r="P94" s="182">
        <f t="shared" si="14"/>
        <v>0</v>
      </c>
      <c r="Q94" s="182">
        <f t="shared" si="14"/>
        <v>0</v>
      </c>
      <c r="R94" s="182">
        <f t="shared" si="14"/>
        <v>0</v>
      </c>
      <c r="S94" s="182">
        <f t="shared" si="14"/>
        <v>0</v>
      </c>
      <c r="T94" s="182">
        <f t="shared" si="14"/>
        <v>0</v>
      </c>
      <c r="U94" s="182">
        <f t="shared" si="14"/>
        <v>0</v>
      </c>
      <c r="V94" s="182">
        <f t="shared" si="14"/>
        <v>0</v>
      </c>
      <c r="W94" s="182">
        <f t="shared" si="14"/>
        <v>0</v>
      </c>
      <c r="X94" s="182">
        <f t="shared" si="14"/>
        <v>0</v>
      </c>
      <c r="Y94" s="182">
        <f t="shared" si="14"/>
        <v>0</v>
      </c>
      <c r="Z94" s="182">
        <f t="shared" si="14"/>
        <v>0</v>
      </c>
      <c r="AA94" s="182">
        <f t="shared" si="14"/>
        <v>0</v>
      </c>
      <c r="AB94" s="182">
        <f t="shared" si="14"/>
        <v>0</v>
      </c>
      <c r="AC94" s="182">
        <f t="shared" si="14"/>
        <v>0</v>
      </c>
      <c r="AD94" s="182">
        <f t="shared" si="14"/>
        <v>0</v>
      </c>
      <c r="AE94" s="182">
        <f t="shared" si="14"/>
        <v>0</v>
      </c>
      <c r="AF94" s="182">
        <f t="shared" si="14"/>
        <v>0</v>
      </c>
      <c r="AG94" s="182">
        <f t="shared" si="14"/>
        <v>0</v>
      </c>
      <c r="AH94" s="182">
        <f t="shared" si="14"/>
        <v>0</v>
      </c>
      <c r="AI94" s="182">
        <f t="shared" si="14"/>
        <v>0</v>
      </c>
      <c r="AJ94" s="182">
        <f t="shared" si="14"/>
        <v>0</v>
      </c>
      <c r="AK94" s="182">
        <f t="shared" si="14"/>
        <v>0</v>
      </c>
      <c r="AL94" s="182">
        <f t="shared" si="14"/>
        <v>0</v>
      </c>
      <c r="AM94" s="182">
        <f t="shared" si="14"/>
        <v>0</v>
      </c>
      <c r="AN94" s="182">
        <f t="shared" si="14"/>
        <v>0</v>
      </c>
      <c r="AO94" s="182">
        <f t="shared" si="14"/>
        <v>0</v>
      </c>
      <c r="AP94" s="182">
        <f t="shared" si="14"/>
        <v>0</v>
      </c>
      <c r="AQ94" s="182">
        <f t="shared" si="14"/>
        <v>0</v>
      </c>
      <c r="AR94" s="182">
        <f t="shared" si="14"/>
        <v>0</v>
      </c>
      <c r="AS94" s="182">
        <f t="shared" si="14"/>
        <v>0</v>
      </c>
      <c r="AT94" s="182">
        <f t="shared" si="14"/>
        <v>0</v>
      </c>
      <c r="AU94" s="182">
        <f>SUM(D94:AT94)</f>
        <v>8000000</v>
      </c>
      <c r="AV94" s="149"/>
    </row>
    <row r="95" spans="1:48" s="142" customFormat="1" ht="72" customHeight="1">
      <c r="A95" s="372" t="s">
        <v>32</v>
      </c>
      <c r="B95" s="372"/>
      <c r="C95" s="373"/>
      <c r="D95" s="182">
        <f>D94</f>
        <v>8000000</v>
      </c>
      <c r="E95" s="182">
        <f t="shared" si="14"/>
        <v>0</v>
      </c>
      <c r="F95" s="182">
        <f t="shared" si="14"/>
        <v>0</v>
      </c>
      <c r="G95" s="182">
        <f t="shared" si="14"/>
        <v>0</v>
      </c>
      <c r="H95" s="182">
        <f t="shared" si="14"/>
        <v>0</v>
      </c>
      <c r="I95" s="182">
        <f t="shared" si="14"/>
        <v>0</v>
      </c>
      <c r="J95" s="182">
        <f t="shared" si="14"/>
        <v>0</v>
      </c>
      <c r="K95" s="182">
        <f t="shared" si="14"/>
        <v>0</v>
      </c>
      <c r="L95" s="182">
        <f t="shared" si="14"/>
        <v>0</v>
      </c>
      <c r="M95" s="182">
        <f t="shared" si="14"/>
        <v>0</v>
      </c>
      <c r="N95" s="182">
        <f t="shared" si="14"/>
        <v>0</v>
      </c>
      <c r="O95" s="182">
        <f t="shared" si="14"/>
        <v>0</v>
      </c>
      <c r="P95" s="182">
        <f t="shared" si="14"/>
        <v>0</v>
      </c>
      <c r="Q95" s="182">
        <f t="shared" si="14"/>
        <v>0</v>
      </c>
      <c r="R95" s="182">
        <f t="shared" si="14"/>
        <v>0</v>
      </c>
      <c r="S95" s="182">
        <f t="shared" si="14"/>
        <v>0</v>
      </c>
      <c r="T95" s="182">
        <f t="shared" si="14"/>
        <v>0</v>
      </c>
      <c r="U95" s="182">
        <f t="shared" si="14"/>
        <v>0</v>
      </c>
      <c r="V95" s="182">
        <f t="shared" si="14"/>
        <v>0</v>
      </c>
      <c r="W95" s="182">
        <f t="shared" si="14"/>
        <v>0</v>
      </c>
      <c r="X95" s="182">
        <f t="shared" si="14"/>
        <v>0</v>
      </c>
      <c r="Y95" s="182">
        <f t="shared" si="14"/>
        <v>0</v>
      </c>
      <c r="Z95" s="182">
        <f t="shared" si="14"/>
        <v>0</v>
      </c>
      <c r="AA95" s="182">
        <f t="shared" si="14"/>
        <v>0</v>
      </c>
      <c r="AB95" s="182">
        <f t="shared" si="14"/>
        <v>0</v>
      </c>
      <c r="AC95" s="182">
        <f t="shared" si="14"/>
        <v>0</v>
      </c>
      <c r="AD95" s="182">
        <f t="shared" si="14"/>
        <v>0</v>
      </c>
      <c r="AE95" s="182">
        <f t="shared" si="14"/>
        <v>0</v>
      </c>
      <c r="AF95" s="182">
        <f t="shared" si="14"/>
        <v>0</v>
      </c>
      <c r="AG95" s="182">
        <f t="shared" si="14"/>
        <v>0</v>
      </c>
      <c r="AH95" s="182">
        <f t="shared" si="14"/>
        <v>0</v>
      </c>
      <c r="AI95" s="182">
        <f t="shared" si="14"/>
        <v>0</v>
      </c>
      <c r="AJ95" s="182">
        <f t="shared" si="14"/>
        <v>0</v>
      </c>
      <c r="AK95" s="182">
        <f t="shared" si="14"/>
        <v>0</v>
      </c>
      <c r="AL95" s="182">
        <f t="shared" si="14"/>
        <v>0</v>
      </c>
      <c r="AM95" s="182">
        <f t="shared" si="14"/>
        <v>0</v>
      </c>
      <c r="AN95" s="182">
        <f t="shared" si="14"/>
        <v>0</v>
      </c>
      <c r="AO95" s="182">
        <f t="shared" si="14"/>
        <v>0</v>
      </c>
      <c r="AP95" s="182">
        <f t="shared" si="14"/>
        <v>0</v>
      </c>
      <c r="AQ95" s="182">
        <f t="shared" si="14"/>
        <v>0</v>
      </c>
      <c r="AR95" s="182">
        <f t="shared" si="14"/>
        <v>0</v>
      </c>
      <c r="AS95" s="182">
        <f t="shared" si="14"/>
        <v>0</v>
      </c>
      <c r="AT95" s="182">
        <f t="shared" si="14"/>
        <v>0</v>
      </c>
      <c r="AU95" s="182">
        <f>SUM(D95:AT95)</f>
        <v>8000000</v>
      </c>
      <c r="AV95" s="149"/>
    </row>
    <row r="96" spans="1:48" s="142" customFormat="1" ht="21">
      <c r="A96" s="362" t="s">
        <v>379</v>
      </c>
      <c r="B96" s="362"/>
      <c r="C96" s="362"/>
      <c r="D96" s="362"/>
      <c r="E96" s="362"/>
      <c r="F96" s="362"/>
      <c r="G96" s="362"/>
      <c r="H96" s="362"/>
      <c r="I96" s="362"/>
      <c r="J96" s="362"/>
      <c r="K96" s="362"/>
      <c r="L96" s="362"/>
      <c r="M96" s="362"/>
      <c r="N96" s="362"/>
      <c r="O96" s="362"/>
      <c r="P96" s="362"/>
      <c r="Q96" s="362"/>
      <c r="R96" s="362"/>
      <c r="S96" s="363"/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3"/>
      <c r="AP96" s="363"/>
      <c r="AQ96" s="363"/>
      <c r="AR96" s="363"/>
      <c r="AS96" s="363"/>
      <c r="AT96" s="363"/>
      <c r="AU96" s="149"/>
      <c r="AV96" s="363"/>
    </row>
    <row r="97" spans="1:48" s="142" customFormat="1" ht="25.5">
      <c r="A97" s="364">
        <v>22</v>
      </c>
      <c r="B97" s="161"/>
      <c r="C97" s="162" t="s">
        <v>66</v>
      </c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</row>
    <row r="98" spans="1:48" s="142" customFormat="1" ht="21">
      <c r="A98" s="175">
        <v>2211</v>
      </c>
      <c r="B98" s="161"/>
      <c r="C98" s="162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</row>
    <row r="99" spans="1:48" s="142" customFormat="1" ht="67.5" customHeight="1">
      <c r="A99" s="206"/>
      <c r="B99" s="176">
        <v>210</v>
      </c>
      <c r="C99" s="162" t="s">
        <v>75</v>
      </c>
      <c r="D99" s="148">
        <f>D100</f>
        <v>3300000</v>
      </c>
      <c r="E99" s="148">
        <f aca="true" t="shared" si="15" ref="E99:AU99">E100</f>
        <v>0</v>
      </c>
      <c r="F99" s="148">
        <f t="shared" si="15"/>
        <v>0</v>
      </c>
      <c r="G99" s="148">
        <f t="shared" si="15"/>
        <v>0</v>
      </c>
      <c r="H99" s="148">
        <f t="shared" si="15"/>
        <v>0</v>
      </c>
      <c r="I99" s="148">
        <f t="shared" si="15"/>
        <v>0</v>
      </c>
      <c r="J99" s="148">
        <f t="shared" si="15"/>
        <v>0</v>
      </c>
      <c r="K99" s="148">
        <f t="shared" si="15"/>
        <v>0</v>
      </c>
      <c r="L99" s="148">
        <f t="shared" si="15"/>
        <v>0</v>
      </c>
      <c r="M99" s="148">
        <f t="shared" si="15"/>
        <v>0</v>
      </c>
      <c r="N99" s="148">
        <f t="shared" si="15"/>
        <v>0</v>
      </c>
      <c r="O99" s="148">
        <f t="shared" si="15"/>
        <v>0</v>
      </c>
      <c r="P99" s="148">
        <f t="shared" si="15"/>
        <v>0</v>
      </c>
      <c r="Q99" s="148">
        <f t="shared" si="15"/>
        <v>0</v>
      </c>
      <c r="R99" s="148">
        <f t="shared" si="15"/>
        <v>0</v>
      </c>
      <c r="S99" s="148">
        <f t="shared" si="15"/>
        <v>0</v>
      </c>
      <c r="T99" s="148">
        <f t="shared" si="15"/>
        <v>0</v>
      </c>
      <c r="U99" s="148">
        <f t="shared" si="15"/>
        <v>0</v>
      </c>
      <c r="V99" s="148">
        <f t="shared" si="15"/>
        <v>0</v>
      </c>
      <c r="W99" s="148">
        <f t="shared" si="15"/>
        <v>0</v>
      </c>
      <c r="X99" s="148">
        <f t="shared" si="15"/>
        <v>0</v>
      </c>
      <c r="Y99" s="148">
        <f t="shared" si="15"/>
        <v>0</v>
      </c>
      <c r="Z99" s="148">
        <f t="shared" si="15"/>
        <v>0</v>
      </c>
      <c r="AA99" s="148">
        <f t="shared" si="15"/>
        <v>0</v>
      </c>
      <c r="AB99" s="148">
        <f t="shared" si="15"/>
        <v>0</v>
      </c>
      <c r="AC99" s="148">
        <f t="shared" si="15"/>
        <v>0</v>
      </c>
      <c r="AD99" s="148">
        <f t="shared" si="15"/>
        <v>0</v>
      </c>
      <c r="AE99" s="148">
        <f t="shared" si="15"/>
        <v>0</v>
      </c>
      <c r="AF99" s="148">
        <f t="shared" si="15"/>
        <v>0</v>
      </c>
      <c r="AG99" s="148">
        <f t="shared" si="15"/>
        <v>0</v>
      </c>
      <c r="AH99" s="148">
        <f t="shared" si="15"/>
        <v>0</v>
      </c>
      <c r="AI99" s="148">
        <f t="shared" si="15"/>
        <v>0</v>
      </c>
      <c r="AJ99" s="148">
        <f t="shared" si="15"/>
        <v>0</v>
      </c>
      <c r="AK99" s="148">
        <f t="shared" si="15"/>
        <v>0</v>
      </c>
      <c r="AL99" s="148">
        <f t="shared" si="15"/>
        <v>0</v>
      </c>
      <c r="AM99" s="148">
        <f t="shared" si="15"/>
        <v>0</v>
      </c>
      <c r="AN99" s="148">
        <f t="shared" si="15"/>
        <v>0</v>
      </c>
      <c r="AO99" s="148">
        <f t="shared" si="15"/>
        <v>0</v>
      </c>
      <c r="AP99" s="148">
        <f t="shared" si="15"/>
        <v>0</v>
      </c>
      <c r="AQ99" s="148">
        <f t="shared" si="15"/>
        <v>0</v>
      </c>
      <c r="AR99" s="148">
        <f t="shared" si="15"/>
        <v>0</v>
      </c>
      <c r="AS99" s="148">
        <f t="shared" si="15"/>
        <v>0</v>
      </c>
      <c r="AT99" s="148">
        <f t="shared" si="15"/>
        <v>0</v>
      </c>
      <c r="AU99" s="148">
        <f t="shared" si="15"/>
        <v>3300000</v>
      </c>
      <c r="AV99" s="148"/>
    </row>
    <row r="100" spans="1:48" s="142" customFormat="1" ht="60.75" customHeight="1">
      <c r="A100" s="206"/>
      <c r="B100" s="374" t="s">
        <v>380</v>
      </c>
      <c r="C100" s="177" t="s">
        <v>381</v>
      </c>
      <c r="D100" s="148">
        <f>D101+D102</f>
        <v>3300000</v>
      </c>
      <c r="E100" s="148">
        <f aca="true" t="shared" si="16" ref="E100:AU100">E101+E102</f>
        <v>0</v>
      </c>
      <c r="F100" s="148">
        <f t="shared" si="16"/>
        <v>0</v>
      </c>
      <c r="G100" s="148">
        <f t="shared" si="16"/>
        <v>0</v>
      </c>
      <c r="H100" s="148">
        <f t="shared" si="16"/>
        <v>0</v>
      </c>
      <c r="I100" s="148">
        <f t="shared" si="16"/>
        <v>0</v>
      </c>
      <c r="J100" s="148">
        <f t="shared" si="16"/>
        <v>0</v>
      </c>
      <c r="K100" s="148">
        <f t="shared" si="16"/>
        <v>0</v>
      </c>
      <c r="L100" s="148">
        <f t="shared" si="16"/>
        <v>0</v>
      </c>
      <c r="M100" s="148">
        <f t="shared" si="16"/>
        <v>0</v>
      </c>
      <c r="N100" s="148">
        <f t="shared" si="16"/>
        <v>0</v>
      </c>
      <c r="O100" s="148">
        <f t="shared" si="16"/>
        <v>0</v>
      </c>
      <c r="P100" s="148">
        <f t="shared" si="16"/>
        <v>0</v>
      </c>
      <c r="Q100" s="148">
        <f t="shared" si="16"/>
        <v>0</v>
      </c>
      <c r="R100" s="148">
        <f t="shared" si="16"/>
        <v>0</v>
      </c>
      <c r="S100" s="148">
        <f t="shared" si="16"/>
        <v>0</v>
      </c>
      <c r="T100" s="148">
        <f t="shared" si="16"/>
        <v>0</v>
      </c>
      <c r="U100" s="148">
        <f t="shared" si="16"/>
        <v>0</v>
      </c>
      <c r="V100" s="148">
        <f t="shared" si="16"/>
        <v>0</v>
      </c>
      <c r="W100" s="148">
        <f t="shared" si="16"/>
        <v>0</v>
      </c>
      <c r="X100" s="148">
        <f t="shared" si="16"/>
        <v>0</v>
      </c>
      <c r="Y100" s="148">
        <f t="shared" si="16"/>
        <v>0</v>
      </c>
      <c r="Z100" s="148">
        <f t="shared" si="16"/>
        <v>0</v>
      </c>
      <c r="AA100" s="148">
        <f t="shared" si="16"/>
        <v>0</v>
      </c>
      <c r="AB100" s="148">
        <f t="shared" si="16"/>
        <v>0</v>
      </c>
      <c r="AC100" s="148">
        <f t="shared" si="16"/>
        <v>0</v>
      </c>
      <c r="AD100" s="148">
        <f t="shared" si="16"/>
        <v>0</v>
      </c>
      <c r="AE100" s="148">
        <f t="shared" si="16"/>
        <v>0</v>
      </c>
      <c r="AF100" s="148">
        <f t="shared" si="16"/>
        <v>0</v>
      </c>
      <c r="AG100" s="148">
        <f t="shared" si="16"/>
        <v>0</v>
      </c>
      <c r="AH100" s="148">
        <f t="shared" si="16"/>
        <v>0</v>
      </c>
      <c r="AI100" s="148">
        <f t="shared" si="16"/>
        <v>0</v>
      </c>
      <c r="AJ100" s="148">
        <f t="shared" si="16"/>
        <v>0</v>
      </c>
      <c r="AK100" s="148">
        <f t="shared" si="16"/>
        <v>0</v>
      </c>
      <c r="AL100" s="148">
        <f t="shared" si="16"/>
        <v>0</v>
      </c>
      <c r="AM100" s="148">
        <f t="shared" si="16"/>
        <v>0</v>
      </c>
      <c r="AN100" s="148">
        <f t="shared" si="16"/>
        <v>0</v>
      </c>
      <c r="AO100" s="148">
        <f t="shared" si="16"/>
        <v>0</v>
      </c>
      <c r="AP100" s="148">
        <f t="shared" si="16"/>
        <v>0</v>
      </c>
      <c r="AQ100" s="148">
        <f t="shared" si="16"/>
        <v>0</v>
      </c>
      <c r="AR100" s="148">
        <f t="shared" si="16"/>
        <v>0</v>
      </c>
      <c r="AS100" s="148">
        <f t="shared" si="16"/>
        <v>0</v>
      </c>
      <c r="AT100" s="148">
        <f t="shared" si="16"/>
        <v>0</v>
      </c>
      <c r="AU100" s="148">
        <f t="shared" si="16"/>
        <v>3300000</v>
      </c>
      <c r="AV100" s="148" t="s">
        <v>251</v>
      </c>
    </row>
    <row r="101" spans="1:48" s="142" customFormat="1" ht="66.75" customHeight="1">
      <c r="A101" s="206"/>
      <c r="B101" s="176">
        <v>1</v>
      </c>
      <c r="C101" s="177" t="s">
        <v>382</v>
      </c>
      <c r="D101" s="148">
        <v>3000000</v>
      </c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>
        <f>SUM(D101:AT101)</f>
        <v>3000000</v>
      </c>
      <c r="AV101" s="148" t="s">
        <v>251</v>
      </c>
    </row>
    <row r="102" spans="1:48" s="142" customFormat="1" ht="45.75">
      <c r="A102" s="206"/>
      <c r="B102" s="176">
        <v>2</v>
      </c>
      <c r="C102" s="177" t="s">
        <v>383</v>
      </c>
      <c r="D102" s="148">
        <v>300000</v>
      </c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>
        <f>SUM(D102:AT102)</f>
        <v>300000</v>
      </c>
      <c r="AV102" s="148" t="s">
        <v>251</v>
      </c>
    </row>
    <row r="103" spans="1:48" s="142" customFormat="1" ht="75" customHeight="1">
      <c r="A103" s="359" t="s">
        <v>63</v>
      </c>
      <c r="B103" s="360"/>
      <c r="C103" s="361"/>
      <c r="D103" s="149">
        <f>D99</f>
        <v>3300000</v>
      </c>
      <c r="E103" s="149">
        <f aca="true" t="shared" si="17" ref="E103:AU103">E99</f>
        <v>0</v>
      </c>
      <c r="F103" s="149">
        <f t="shared" si="17"/>
        <v>0</v>
      </c>
      <c r="G103" s="149">
        <f t="shared" si="17"/>
        <v>0</v>
      </c>
      <c r="H103" s="149">
        <f t="shared" si="17"/>
        <v>0</v>
      </c>
      <c r="I103" s="149">
        <f t="shared" si="17"/>
        <v>0</v>
      </c>
      <c r="J103" s="149">
        <f t="shared" si="17"/>
        <v>0</v>
      </c>
      <c r="K103" s="149">
        <f t="shared" si="17"/>
        <v>0</v>
      </c>
      <c r="L103" s="149">
        <f t="shared" si="17"/>
        <v>0</v>
      </c>
      <c r="M103" s="149">
        <f t="shared" si="17"/>
        <v>0</v>
      </c>
      <c r="N103" s="149">
        <f t="shared" si="17"/>
        <v>0</v>
      </c>
      <c r="O103" s="149">
        <f t="shared" si="17"/>
        <v>0</v>
      </c>
      <c r="P103" s="149">
        <f t="shared" si="17"/>
        <v>0</v>
      </c>
      <c r="Q103" s="149">
        <f t="shared" si="17"/>
        <v>0</v>
      </c>
      <c r="R103" s="149">
        <f t="shared" si="17"/>
        <v>0</v>
      </c>
      <c r="S103" s="149">
        <f t="shared" si="17"/>
        <v>0</v>
      </c>
      <c r="T103" s="149">
        <f t="shared" si="17"/>
        <v>0</v>
      </c>
      <c r="U103" s="149">
        <f t="shared" si="17"/>
        <v>0</v>
      </c>
      <c r="V103" s="149">
        <f t="shared" si="17"/>
        <v>0</v>
      </c>
      <c r="W103" s="149">
        <f t="shared" si="17"/>
        <v>0</v>
      </c>
      <c r="X103" s="149">
        <f t="shared" si="17"/>
        <v>0</v>
      </c>
      <c r="Y103" s="149">
        <f t="shared" si="17"/>
        <v>0</v>
      </c>
      <c r="Z103" s="149">
        <f t="shared" si="17"/>
        <v>0</v>
      </c>
      <c r="AA103" s="149">
        <f t="shared" si="17"/>
        <v>0</v>
      </c>
      <c r="AB103" s="149">
        <f t="shared" si="17"/>
        <v>0</v>
      </c>
      <c r="AC103" s="149">
        <f t="shared" si="17"/>
        <v>0</v>
      </c>
      <c r="AD103" s="149">
        <f t="shared" si="17"/>
        <v>0</v>
      </c>
      <c r="AE103" s="149">
        <f t="shared" si="17"/>
        <v>0</v>
      </c>
      <c r="AF103" s="149">
        <f t="shared" si="17"/>
        <v>0</v>
      </c>
      <c r="AG103" s="149">
        <f t="shared" si="17"/>
        <v>0</v>
      </c>
      <c r="AH103" s="149">
        <f t="shared" si="17"/>
        <v>0</v>
      </c>
      <c r="AI103" s="149">
        <f t="shared" si="17"/>
        <v>0</v>
      </c>
      <c r="AJ103" s="149">
        <f t="shared" si="17"/>
        <v>0</v>
      </c>
      <c r="AK103" s="149">
        <f t="shared" si="17"/>
        <v>0</v>
      </c>
      <c r="AL103" s="149">
        <f t="shared" si="17"/>
        <v>0</v>
      </c>
      <c r="AM103" s="149">
        <f t="shared" si="17"/>
        <v>0</v>
      </c>
      <c r="AN103" s="149">
        <f t="shared" si="17"/>
        <v>0</v>
      </c>
      <c r="AO103" s="149">
        <f t="shared" si="17"/>
        <v>0</v>
      </c>
      <c r="AP103" s="149">
        <f t="shared" si="17"/>
        <v>0</v>
      </c>
      <c r="AQ103" s="149">
        <f t="shared" si="17"/>
        <v>0</v>
      </c>
      <c r="AR103" s="149">
        <f t="shared" si="17"/>
        <v>0</v>
      </c>
      <c r="AS103" s="149">
        <f t="shared" si="17"/>
        <v>0</v>
      </c>
      <c r="AT103" s="149">
        <f t="shared" si="17"/>
        <v>0</v>
      </c>
      <c r="AU103" s="149">
        <f t="shared" si="17"/>
        <v>3300000</v>
      </c>
      <c r="AV103" s="149"/>
    </row>
    <row r="104" spans="1:48" s="142" customFormat="1" ht="83.25" customHeight="1">
      <c r="A104" s="359" t="s">
        <v>32</v>
      </c>
      <c r="B104" s="360"/>
      <c r="C104" s="361"/>
      <c r="D104" s="149">
        <f>D103</f>
        <v>3300000</v>
      </c>
      <c r="E104" s="149">
        <f aca="true" t="shared" si="18" ref="E104:AU104">E103</f>
        <v>0</v>
      </c>
      <c r="F104" s="149">
        <f t="shared" si="18"/>
        <v>0</v>
      </c>
      <c r="G104" s="149">
        <f t="shared" si="18"/>
        <v>0</v>
      </c>
      <c r="H104" s="149">
        <f t="shared" si="18"/>
        <v>0</v>
      </c>
      <c r="I104" s="149">
        <f t="shared" si="18"/>
        <v>0</v>
      </c>
      <c r="J104" s="149">
        <f t="shared" si="18"/>
        <v>0</v>
      </c>
      <c r="K104" s="149">
        <f t="shared" si="18"/>
        <v>0</v>
      </c>
      <c r="L104" s="149">
        <f t="shared" si="18"/>
        <v>0</v>
      </c>
      <c r="M104" s="149">
        <f t="shared" si="18"/>
        <v>0</v>
      </c>
      <c r="N104" s="149">
        <f t="shared" si="18"/>
        <v>0</v>
      </c>
      <c r="O104" s="149">
        <f t="shared" si="18"/>
        <v>0</v>
      </c>
      <c r="P104" s="149">
        <f t="shared" si="18"/>
        <v>0</v>
      </c>
      <c r="Q104" s="149">
        <f t="shared" si="18"/>
        <v>0</v>
      </c>
      <c r="R104" s="149">
        <f t="shared" si="18"/>
        <v>0</v>
      </c>
      <c r="S104" s="149">
        <f t="shared" si="18"/>
        <v>0</v>
      </c>
      <c r="T104" s="149">
        <f t="shared" si="18"/>
        <v>0</v>
      </c>
      <c r="U104" s="149">
        <f t="shared" si="18"/>
        <v>0</v>
      </c>
      <c r="V104" s="149">
        <f t="shared" si="18"/>
        <v>0</v>
      </c>
      <c r="W104" s="149">
        <f t="shared" si="18"/>
        <v>0</v>
      </c>
      <c r="X104" s="149">
        <f t="shared" si="18"/>
        <v>0</v>
      </c>
      <c r="Y104" s="149">
        <f t="shared" si="18"/>
        <v>0</v>
      </c>
      <c r="Z104" s="149">
        <f t="shared" si="18"/>
        <v>0</v>
      </c>
      <c r="AA104" s="149">
        <f t="shared" si="18"/>
        <v>0</v>
      </c>
      <c r="AB104" s="149">
        <f t="shared" si="18"/>
        <v>0</v>
      </c>
      <c r="AC104" s="149">
        <f t="shared" si="18"/>
        <v>0</v>
      </c>
      <c r="AD104" s="149">
        <f t="shared" si="18"/>
        <v>0</v>
      </c>
      <c r="AE104" s="149">
        <f t="shared" si="18"/>
        <v>0</v>
      </c>
      <c r="AF104" s="149">
        <f t="shared" si="18"/>
        <v>0</v>
      </c>
      <c r="AG104" s="149">
        <f t="shared" si="18"/>
        <v>0</v>
      </c>
      <c r="AH104" s="149">
        <f t="shared" si="18"/>
        <v>0</v>
      </c>
      <c r="AI104" s="149">
        <f t="shared" si="18"/>
        <v>0</v>
      </c>
      <c r="AJ104" s="149">
        <f t="shared" si="18"/>
        <v>0</v>
      </c>
      <c r="AK104" s="149">
        <f t="shared" si="18"/>
        <v>0</v>
      </c>
      <c r="AL104" s="149">
        <f t="shared" si="18"/>
        <v>0</v>
      </c>
      <c r="AM104" s="149">
        <f t="shared" si="18"/>
        <v>0</v>
      </c>
      <c r="AN104" s="149">
        <f t="shared" si="18"/>
        <v>0</v>
      </c>
      <c r="AO104" s="149">
        <f t="shared" si="18"/>
        <v>0</v>
      </c>
      <c r="AP104" s="149">
        <f t="shared" si="18"/>
        <v>0</v>
      </c>
      <c r="AQ104" s="149">
        <f t="shared" si="18"/>
        <v>0</v>
      </c>
      <c r="AR104" s="149">
        <f t="shared" si="18"/>
        <v>0</v>
      </c>
      <c r="AS104" s="149">
        <f t="shared" si="18"/>
        <v>0</v>
      </c>
      <c r="AT104" s="149">
        <f t="shared" si="18"/>
        <v>0</v>
      </c>
      <c r="AU104" s="149">
        <f t="shared" si="18"/>
        <v>3300000</v>
      </c>
      <c r="AV104" s="149"/>
    </row>
    <row r="105" spans="1:48" s="142" customFormat="1" ht="86.25" customHeight="1">
      <c r="A105" s="375" t="s">
        <v>85</v>
      </c>
      <c r="B105" s="375"/>
      <c r="C105" s="376"/>
      <c r="D105" s="148">
        <f aca="true" t="shared" si="19" ref="D105:AU105">D104+D95+D89+D82+D72</f>
        <v>46285000</v>
      </c>
      <c r="E105" s="148">
        <f t="shared" si="19"/>
        <v>44711325</v>
      </c>
      <c r="F105" s="148">
        <f t="shared" si="19"/>
        <v>28110125</v>
      </c>
      <c r="G105" s="148">
        <f t="shared" si="19"/>
        <v>28180125</v>
      </c>
      <c r="H105" s="148">
        <f t="shared" si="19"/>
        <v>27980325</v>
      </c>
      <c r="I105" s="148">
        <f t="shared" si="19"/>
        <v>25330125</v>
      </c>
      <c r="J105" s="148">
        <f t="shared" si="19"/>
        <v>22830125</v>
      </c>
      <c r="K105" s="148">
        <f t="shared" si="19"/>
        <v>22285125</v>
      </c>
      <c r="L105" s="148">
        <f t="shared" si="19"/>
        <v>21380325</v>
      </c>
      <c r="M105" s="148">
        <f t="shared" si="19"/>
        <v>23295125</v>
      </c>
      <c r="N105" s="148">
        <f t="shared" si="19"/>
        <v>23195125</v>
      </c>
      <c r="O105" s="148">
        <f t="shared" si="19"/>
        <v>23180300</v>
      </c>
      <c r="P105" s="148">
        <f t="shared" si="19"/>
        <v>39230125</v>
      </c>
      <c r="Q105" s="148">
        <f t="shared" si="19"/>
        <v>35290125</v>
      </c>
      <c r="R105" s="148">
        <f t="shared" si="19"/>
        <v>19430325</v>
      </c>
      <c r="S105" s="148">
        <f t="shared" si="19"/>
        <v>19430125</v>
      </c>
      <c r="T105" s="148">
        <f t="shared" si="19"/>
        <v>19375125</v>
      </c>
      <c r="U105" s="148">
        <f t="shared" si="19"/>
        <v>18875100</v>
      </c>
      <c r="V105" s="148">
        <f t="shared" si="19"/>
        <v>16530125</v>
      </c>
      <c r="W105" s="148">
        <f t="shared" si="19"/>
        <v>14470125</v>
      </c>
      <c r="X105" s="148">
        <f t="shared" si="19"/>
        <v>13825125</v>
      </c>
      <c r="Y105" s="148">
        <f t="shared" si="19"/>
        <v>13155125</v>
      </c>
      <c r="Z105" s="148">
        <f t="shared" si="19"/>
        <v>15075325</v>
      </c>
      <c r="AA105" s="148">
        <f t="shared" si="19"/>
        <v>14810125</v>
      </c>
      <c r="AB105" s="148">
        <f t="shared" si="19"/>
        <v>13820125</v>
      </c>
      <c r="AC105" s="148">
        <f t="shared" si="19"/>
        <v>13570125</v>
      </c>
      <c r="AD105" s="148">
        <f t="shared" si="19"/>
        <v>13585125</v>
      </c>
      <c r="AE105" s="148">
        <f t="shared" si="19"/>
        <v>27270125</v>
      </c>
      <c r="AF105" s="148">
        <f t="shared" si="19"/>
        <v>17380310</v>
      </c>
      <c r="AG105" s="148">
        <f t="shared" si="19"/>
        <v>11570110</v>
      </c>
      <c r="AH105" s="148">
        <f t="shared" si="19"/>
        <v>20175110</v>
      </c>
      <c r="AI105" s="148">
        <f t="shared" si="19"/>
        <v>17545100</v>
      </c>
      <c r="AJ105" s="148">
        <f t="shared" si="19"/>
        <v>13725125</v>
      </c>
      <c r="AK105" s="148">
        <f t="shared" si="19"/>
        <v>12555100</v>
      </c>
      <c r="AL105" s="148">
        <f t="shared" si="19"/>
        <v>10055110</v>
      </c>
      <c r="AM105" s="148">
        <f t="shared" si="19"/>
        <v>10110120</v>
      </c>
      <c r="AN105" s="148">
        <f t="shared" si="19"/>
        <v>12405310</v>
      </c>
      <c r="AO105" s="148">
        <f t="shared" si="19"/>
        <v>12445110</v>
      </c>
      <c r="AP105" s="148">
        <f t="shared" si="19"/>
        <v>10685310</v>
      </c>
      <c r="AQ105" s="148">
        <f t="shared" si="19"/>
        <v>10440110</v>
      </c>
      <c r="AR105" s="148">
        <f t="shared" si="19"/>
        <v>21590315</v>
      </c>
      <c r="AS105" s="148">
        <f t="shared" si="19"/>
        <v>13410110</v>
      </c>
      <c r="AT105" s="148">
        <f t="shared" si="19"/>
        <v>26500125</v>
      </c>
      <c r="AU105" s="148">
        <f t="shared" si="19"/>
        <v>870740000</v>
      </c>
      <c r="AV105" s="148"/>
    </row>
    <row r="108" ht="21">
      <c r="C108" s="184"/>
    </row>
  </sheetData>
  <sheetProtection/>
  <mergeCells count="21">
    <mergeCell ref="A94:C94"/>
    <mergeCell ref="A105:C105"/>
    <mergeCell ref="A96:R96"/>
    <mergeCell ref="A99:A102"/>
    <mergeCell ref="A103:C103"/>
    <mergeCell ref="A104:C104"/>
    <mergeCell ref="A95:C95"/>
    <mergeCell ref="A89:C89"/>
    <mergeCell ref="A81:C81"/>
    <mergeCell ref="A83:Q83"/>
    <mergeCell ref="A90:I90"/>
    <mergeCell ref="A72:C72"/>
    <mergeCell ref="A88:C88"/>
    <mergeCell ref="A76:A80"/>
    <mergeCell ref="A1:H1"/>
    <mergeCell ref="A13:C13"/>
    <mergeCell ref="A5:A11"/>
    <mergeCell ref="A16:C16"/>
    <mergeCell ref="A71:C71"/>
    <mergeCell ref="A82:C82"/>
    <mergeCell ref="A73:R73"/>
  </mergeCells>
  <printOptions horizontalCentered="1"/>
  <pageMargins left="0.2362204724409449" right="0.15748031496062992" top="0.9448818897637796" bottom="0.35433070866141736" header="0.2755905511811024" footer="0.15748031496062992"/>
  <pageSetup horizontalDpi="300" verticalDpi="300" orientation="landscape" paperSize="9" scale="68" r:id="rId1"/>
  <headerFooter alignWithMargins="0">
    <oddHeader>&amp;C&amp;"Arial,غامق"&amp;12بيان النفقات الجارية  لمديريات التربية والتعليم للعام 2023&amp;R
الفصل : 2501 وزارة التربية والتعليم
البرنامج :4425 التعليم الاساسي</oddHeader>
    <oddFooter>&amp;LForm# QF 27-56 rev.a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V71"/>
  <sheetViews>
    <sheetView rightToLeft="1" zoomScale="112" zoomScaleNormal="112" zoomScalePageLayoutView="0" workbookViewId="0" topLeftCell="A1">
      <selection activeCell="A3" sqref="A3"/>
    </sheetView>
  </sheetViews>
  <sheetFormatPr defaultColWidth="9.140625" defaultRowHeight="12.75"/>
  <cols>
    <col min="1" max="2" width="7.140625" style="6" bestFit="1" customWidth="1"/>
    <col min="3" max="3" width="12.57421875" style="72" customWidth="1"/>
    <col min="4" max="47" width="3.7109375" style="3" customWidth="1"/>
    <col min="48" max="48" width="8.421875" style="3" bestFit="1" customWidth="1"/>
    <col min="49" max="16384" width="9.140625" style="3" customWidth="1"/>
  </cols>
  <sheetData>
    <row r="1" spans="1:21" ht="18.75" customHeight="1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1:48" ht="87" customHeight="1">
      <c r="A2" s="7" t="s">
        <v>44</v>
      </c>
      <c r="B2" s="7" t="s">
        <v>45</v>
      </c>
      <c r="C2" s="1" t="s">
        <v>46</v>
      </c>
      <c r="D2" s="7" t="s">
        <v>118</v>
      </c>
      <c r="E2" s="7" t="s">
        <v>174</v>
      </c>
      <c r="F2" s="7" t="s">
        <v>175</v>
      </c>
      <c r="G2" s="7" t="s">
        <v>176</v>
      </c>
      <c r="H2" s="7" t="s">
        <v>177</v>
      </c>
      <c r="I2" s="7" t="s">
        <v>178</v>
      </c>
      <c r="J2" s="7" t="s">
        <v>119</v>
      </c>
      <c r="K2" s="7" t="s">
        <v>120</v>
      </c>
      <c r="L2" s="7" t="s">
        <v>121</v>
      </c>
      <c r="M2" s="7" t="s">
        <v>122</v>
      </c>
      <c r="N2" s="7" t="s">
        <v>123</v>
      </c>
      <c r="O2" s="7" t="s">
        <v>124</v>
      </c>
      <c r="P2" s="7" t="s">
        <v>125</v>
      </c>
      <c r="Q2" s="7" t="s">
        <v>126</v>
      </c>
      <c r="R2" s="7" t="s">
        <v>179</v>
      </c>
      <c r="S2" s="7" t="s">
        <v>180</v>
      </c>
      <c r="T2" s="7" t="s">
        <v>181</v>
      </c>
      <c r="U2" s="7" t="s">
        <v>182</v>
      </c>
      <c r="V2" s="7" t="s">
        <v>183</v>
      </c>
      <c r="W2" s="7" t="s">
        <v>184</v>
      </c>
      <c r="X2" s="7" t="s">
        <v>185</v>
      </c>
      <c r="Y2" s="7" t="s">
        <v>127</v>
      </c>
      <c r="Z2" s="7" t="s">
        <v>128</v>
      </c>
      <c r="AA2" s="7" t="s">
        <v>129</v>
      </c>
      <c r="AB2" s="7" t="s">
        <v>130</v>
      </c>
      <c r="AC2" s="7" t="s">
        <v>131</v>
      </c>
      <c r="AD2" s="7" t="s">
        <v>132</v>
      </c>
      <c r="AE2" s="7" t="s">
        <v>133</v>
      </c>
      <c r="AF2" s="7" t="s">
        <v>134</v>
      </c>
      <c r="AG2" s="7" t="s">
        <v>135</v>
      </c>
      <c r="AH2" s="7" t="s">
        <v>136</v>
      </c>
      <c r="AI2" s="7" t="s">
        <v>137</v>
      </c>
      <c r="AJ2" s="7" t="s">
        <v>138</v>
      </c>
      <c r="AK2" s="7" t="s">
        <v>139</v>
      </c>
      <c r="AL2" s="7" t="s">
        <v>140</v>
      </c>
      <c r="AM2" s="7" t="s">
        <v>141</v>
      </c>
      <c r="AN2" s="7" t="s">
        <v>142</v>
      </c>
      <c r="AO2" s="7" t="s">
        <v>143</v>
      </c>
      <c r="AP2" s="7" t="s">
        <v>144</v>
      </c>
      <c r="AQ2" s="7" t="s">
        <v>145</v>
      </c>
      <c r="AR2" s="7" t="s">
        <v>146</v>
      </c>
      <c r="AS2" s="7" t="s">
        <v>147</v>
      </c>
      <c r="AT2" s="7" t="s">
        <v>148</v>
      </c>
      <c r="AU2" s="7" t="s">
        <v>63</v>
      </c>
      <c r="AV2" s="7" t="s">
        <v>149</v>
      </c>
    </row>
    <row r="3" spans="1:48" s="4" customFormat="1" ht="31.5">
      <c r="A3" s="52">
        <v>21</v>
      </c>
      <c r="B3" s="51"/>
      <c r="C3" s="54" t="s">
        <v>47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</row>
    <row r="4" spans="1:48" s="4" customFormat="1" ht="47.25">
      <c r="A4" s="52">
        <v>2111</v>
      </c>
      <c r="B4" s="51"/>
      <c r="C4" s="54" t="s">
        <v>48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</row>
    <row r="5" spans="1:48" s="4" customFormat="1" ht="68.25" customHeight="1">
      <c r="A5" s="207"/>
      <c r="B5" s="132">
        <v>101</v>
      </c>
      <c r="C5" s="55" t="s">
        <v>49</v>
      </c>
      <c r="D5" s="79">
        <v>0</v>
      </c>
      <c r="E5" s="77">
        <v>10000</v>
      </c>
      <c r="F5" s="77">
        <v>10000</v>
      </c>
      <c r="G5" s="77">
        <v>10000</v>
      </c>
      <c r="H5" s="77">
        <v>10000</v>
      </c>
      <c r="I5" s="77">
        <v>10000</v>
      </c>
      <c r="J5" s="77">
        <v>10000</v>
      </c>
      <c r="K5" s="77">
        <v>10000</v>
      </c>
      <c r="L5" s="77">
        <v>10000</v>
      </c>
      <c r="M5" s="77">
        <v>7000</v>
      </c>
      <c r="N5" s="77">
        <v>7000</v>
      </c>
      <c r="O5" s="77">
        <v>7000</v>
      </c>
      <c r="P5" s="77">
        <v>7000</v>
      </c>
      <c r="Q5" s="77">
        <v>7000</v>
      </c>
      <c r="R5" s="77">
        <v>7000</v>
      </c>
      <c r="S5" s="77">
        <v>7000</v>
      </c>
      <c r="T5" s="77">
        <v>7000</v>
      </c>
      <c r="U5" s="77">
        <v>7000</v>
      </c>
      <c r="V5" s="77">
        <v>9000</v>
      </c>
      <c r="W5" s="77">
        <v>9000</v>
      </c>
      <c r="X5" s="77">
        <v>9000</v>
      </c>
      <c r="Y5" s="77">
        <v>9000</v>
      </c>
      <c r="Z5" s="77">
        <v>9000</v>
      </c>
      <c r="AA5" s="77">
        <v>9000</v>
      </c>
      <c r="AB5" s="77">
        <v>9000</v>
      </c>
      <c r="AC5" s="77">
        <v>9000</v>
      </c>
      <c r="AD5" s="77">
        <v>9000</v>
      </c>
      <c r="AE5" s="77">
        <v>5000</v>
      </c>
      <c r="AF5" s="77">
        <v>5000</v>
      </c>
      <c r="AG5" s="77">
        <v>5000</v>
      </c>
      <c r="AH5" s="77">
        <v>5000</v>
      </c>
      <c r="AI5" s="77">
        <v>5000</v>
      </c>
      <c r="AJ5" s="77">
        <v>5000</v>
      </c>
      <c r="AK5" s="77">
        <v>5000</v>
      </c>
      <c r="AL5" s="77">
        <v>5000</v>
      </c>
      <c r="AM5" s="77">
        <v>5000</v>
      </c>
      <c r="AN5" s="77">
        <v>5000</v>
      </c>
      <c r="AO5" s="77">
        <v>6000</v>
      </c>
      <c r="AP5" s="77">
        <v>4000</v>
      </c>
      <c r="AQ5" s="77">
        <v>4000</v>
      </c>
      <c r="AR5" s="77">
        <v>4000</v>
      </c>
      <c r="AS5" s="77">
        <v>4000</v>
      </c>
      <c r="AT5" s="77">
        <v>4000</v>
      </c>
      <c r="AU5" s="77">
        <f>SUM(D5:AT5)</f>
        <v>300000</v>
      </c>
      <c r="AV5" s="378" t="s">
        <v>251</v>
      </c>
    </row>
    <row r="6" spans="1:48" s="4" customFormat="1" ht="81" customHeight="1">
      <c r="A6" s="207"/>
      <c r="B6" s="132">
        <v>102</v>
      </c>
      <c r="C6" s="55" t="s">
        <v>50</v>
      </c>
      <c r="D6" s="79">
        <v>0</v>
      </c>
      <c r="E6" s="77">
        <v>237000</v>
      </c>
      <c r="F6" s="77">
        <v>250000</v>
      </c>
      <c r="G6" s="77">
        <v>222000</v>
      </c>
      <c r="H6" s="77">
        <v>222000</v>
      </c>
      <c r="I6" s="77">
        <v>222000</v>
      </c>
      <c r="J6" s="77">
        <v>222000</v>
      </c>
      <c r="K6" s="77">
        <v>222000</v>
      </c>
      <c r="L6" s="77">
        <v>525000</v>
      </c>
      <c r="M6" s="77">
        <v>525000</v>
      </c>
      <c r="N6" s="77">
        <v>225000</v>
      </c>
      <c r="O6" s="77">
        <v>225000</v>
      </c>
      <c r="P6" s="77">
        <v>860000</v>
      </c>
      <c r="Q6" s="77">
        <v>1155000</v>
      </c>
      <c r="R6" s="77">
        <v>222000</v>
      </c>
      <c r="S6" s="77">
        <v>222000</v>
      </c>
      <c r="T6" s="77">
        <v>222000</v>
      </c>
      <c r="U6" s="77">
        <v>222000</v>
      </c>
      <c r="V6" s="77">
        <v>222000</v>
      </c>
      <c r="W6" s="77">
        <v>222000</v>
      </c>
      <c r="X6" s="77">
        <v>222000</v>
      </c>
      <c r="Y6" s="77">
        <v>222000</v>
      </c>
      <c r="Z6" s="77">
        <v>222000</v>
      </c>
      <c r="AA6" s="77">
        <v>522000</v>
      </c>
      <c r="AB6" s="77">
        <v>322000</v>
      </c>
      <c r="AC6" s="77">
        <v>322000</v>
      </c>
      <c r="AD6" s="77">
        <v>322000</v>
      </c>
      <c r="AE6" s="77">
        <v>322000</v>
      </c>
      <c r="AF6" s="77">
        <v>322000</v>
      </c>
      <c r="AG6" s="77">
        <v>265000</v>
      </c>
      <c r="AH6" s="77">
        <v>760000</v>
      </c>
      <c r="AI6" s="77">
        <v>505000</v>
      </c>
      <c r="AJ6" s="77">
        <v>115000</v>
      </c>
      <c r="AK6" s="77">
        <v>155000</v>
      </c>
      <c r="AL6" s="77">
        <v>155000</v>
      </c>
      <c r="AM6" s="77">
        <v>155000</v>
      </c>
      <c r="AN6" s="77">
        <v>55000</v>
      </c>
      <c r="AO6" s="77">
        <v>45000</v>
      </c>
      <c r="AP6" s="77">
        <v>35000</v>
      </c>
      <c r="AQ6" s="77">
        <v>35000</v>
      </c>
      <c r="AR6" s="77">
        <v>110000</v>
      </c>
      <c r="AS6" s="77">
        <v>110000</v>
      </c>
      <c r="AT6" s="77">
        <v>110000</v>
      </c>
      <c r="AU6" s="77">
        <f aca="true" t="shared" si="0" ref="AU6:AU62">SUM(D6:AT6)</f>
        <v>11852000</v>
      </c>
      <c r="AV6" s="378" t="s">
        <v>251</v>
      </c>
    </row>
    <row r="7" spans="1:48" s="4" customFormat="1" ht="80.25" customHeight="1">
      <c r="A7" s="207"/>
      <c r="B7" s="132">
        <v>105</v>
      </c>
      <c r="C7" s="55" t="s">
        <v>104</v>
      </c>
      <c r="D7" s="79">
        <v>0</v>
      </c>
      <c r="E7" s="77">
        <v>280000</v>
      </c>
      <c r="F7" s="77">
        <v>280000</v>
      </c>
      <c r="G7" s="77">
        <v>280000</v>
      </c>
      <c r="H7" s="77">
        <v>280000</v>
      </c>
      <c r="I7" s="77">
        <v>280000</v>
      </c>
      <c r="J7" s="77">
        <v>280000</v>
      </c>
      <c r="K7" s="77">
        <v>280000</v>
      </c>
      <c r="L7" s="77">
        <v>280000</v>
      </c>
      <c r="M7" s="77">
        <v>280000</v>
      </c>
      <c r="N7" s="77">
        <v>280000</v>
      </c>
      <c r="O7" s="77">
        <v>310000</v>
      </c>
      <c r="P7" s="77">
        <v>160000</v>
      </c>
      <c r="Q7" s="77">
        <v>140000</v>
      </c>
      <c r="R7" s="77">
        <v>370000</v>
      </c>
      <c r="S7" s="77">
        <v>370000</v>
      </c>
      <c r="T7" s="77">
        <v>250000</v>
      </c>
      <c r="U7" s="77">
        <v>370000</v>
      </c>
      <c r="V7" s="77">
        <v>370000</v>
      </c>
      <c r="W7" s="77">
        <v>370000</v>
      </c>
      <c r="X7" s="77">
        <v>370000</v>
      </c>
      <c r="Y7" s="77">
        <v>370000</v>
      </c>
      <c r="Z7" s="77">
        <v>370000</v>
      </c>
      <c r="AA7" s="77">
        <v>210000</v>
      </c>
      <c r="AB7" s="77">
        <v>190000</v>
      </c>
      <c r="AC7" s="77">
        <v>270000</v>
      </c>
      <c r="AD7" s="77">
        <v>210000</v>
      </c>
      <c r="AE7" s="77">
        <v>210000</v>
      </c>
      <c r="AF7" s="77">
        <v>180000</v>
      </c>
      <c r="AG7" s="77">
        <v>180000</v>
      </c>
      <c r="AH7" s="77">
        <v>180000</v>
      </c>
      <c r="AI7" s="77">
        <v>160000</v>
      </c>
      <c r="AJ7" s="77">
        <v>150000</v>
      </c>
      <c r="AK7" s="77">
        <v>150000</v>
      </c>
      <c r="AL7" s="77">
        <v>150000</v>
      </c>
      <c r="AM7" s="77">
        <v>310000</v>
      </c>
      <c r="AN7" s="77">
        <v>110000</v>
      </c>
      <c r="AO7" s="77">
        <v>110000</v>
      </c>
      <c r="AP7" s="77">
        <v>110000</v>
      </c>
      <c r="AQ7" s="77">
        <v>110000</v>
      </c>
      <c r="AR7" s="77">
        <v>110000</v>
      </c>
      <c r="AS7" s="77">
        <v>110000</v>
      </c>
      <c r="AT7" s="77">
        <v>170000</v>
      </c>
      <c r="AU7" s="77">
        <f t="shared" si="0"/>
        <v>10000000</v>
      </c>
      <c r="AV7" s="378" t="s">
        <v>251</v>
      </c>
    </row>
    <row r="8" spans="1:48" s="4" customFormat="1" ht="68.25" customHeight="1">
      <c r="A8" s="207"/>
      <c r="B8" s="132">
        <v>106</v>
      </c>
      <c r="C8" s="55" t="s">
        <v>86</v>
      </c>
      <c r="D8" s="63">
        <v>1650000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379">
        <f t="shared" si="0"/>
        <v>1650000</v>
      </c>
      <c r="AV8" s="378" t="s">
        <v>251</v>
      </c>
    </row>
    <row r="9" spans="1:48" s="4" customFormat="1" ht="68.25" customHeight="1">
      <c r="A9" s="207"/>
      <c r="B9" s="132">
        <v>111</v>
      </c>
      <c r="C9" s="55" t="s">
        <v>54</v>
      </c>
      <c r="D9" s="63">
        <v>47590000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f t="shared" si="0"/>
        <v>47590000</v>
      </c>
      <c r="AV9" s="378" t="s">
        <v>251</v>
      </c>
    </row>
    <row r="10" spans="1:48" s="4" customFormat="1" ht="68.25" customHeight="1" hidden="1">
      <c r="A10" s="207"/>
      <c r="B10" s="132">
        <v>116</v>
      </c>
      <c r="C10" s="55" t="s">
        <v>15</v>
      </c>
      <c r="D10" s="63">
        <f aca="true" t="shared" si="1" ref="D10:AT10">SUM(D11:D11)</f>
        <v>0</v>
      </c>
      <c r="E10" s="63">
        <f t="shared" si="1"/>
        <v>0</v>
      </c>
      <c r="F10" s="63">
        <f t="shared" si="1"/>
        <v>0</v>
      </c>
      <c r="G10" s="63">
        <f t="shared" si="1"/>
        <v>0</v>
      </c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3">
        <f t="shared" si="1"/>
        <v>0</v>
      </c>
      <c r="O10" s="63">
        <f t="shared" si="1"/>
        <v>0</v>
      </c>
      <c r="P10" s="63">
        <f t="shared" si="1"/>
        <v>0</v>
      </c>
      <c r="Q10" s="63">
        <f t="shared" si="1"/>
        <v>0</v>
      </c>
      <c r="R10" s="63">
        <f t="shared" si="1"/>
        <v>0</v>
      </c>
      <c r="S10" s="63">
        <f t="shared" si="1"/>
        <v>0</v>
      </c>
      <c r="T10" s="63">
        <f t="shared" si="1"/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Y10" s="63">
        <f t="shared" si="1"/>
        <v>0</v>
      </c>
      <c r="Z10" s="63">
        <f t="shared" si="1"/>
        <v>0</v>
      </c>
      <c r="AA10" s="63">
        <f t="shared" si="1"/>
        <v>0</v>
      </c>
      <c r="AB10" s="63">
        <f t="shared" si="1"/>
        <v>0</v>
      </c>
      <c r="AC10" s="63">
        <f t="shared" si="1"/>
        <v>0</v>
      </c>
      <c r="AD10" s="63">
        <f t="shared" si="1"/>
        <v>0</v>
      </c>
      <c r="AE10" s="63">
        <f t="shared" si="1"/>
        <v>0</v>
      </c>
      <c r="AF10" s="63">
        <f t="shared" si="1"/>
        <v>0</v>
      </c>
      <c r="AG10" s="63">
        <f t="shared" si="1"/>
        <v>0</v>
      </c>
      <c r="AH10" s="63">
        <f t="shared" si="1"/>
        <v>0</v>
      </c>
      <c r="AI10" s="63">
        <f t="shared" si="1"/>
        <v>0</v>
      </c>
      <c r="AJ10" s="63">
        <f t="shared" si="1"/>
        <v>0</v>
      </c>
      <c r="AK10" s="63">
        <f t="shared" si="1"/>
        <v>0</v>
      </c>
      <c r="AL10" s="63">
        <f t="shared" si="1"/>
        <v>0</v>
      </c>
      <c r="AM10" s="63">
        <f t="shared" si="1"/>
        <v>0</v>
      </c>
      <c r="AN10" s="63">
        <f t="shared" si="1"/>
        <v>0</v>
      </c>
      <c r="AO10" s="63">
        <f t="shared" si="1"/>
        <v>0</v>
      </c>
      <c r="AP10" s="63">
        <f t="shared" si="1"/>
        <v>0</v>
      </c>
      <c r="AQ10" s="63">
        <f t="shared" si="1"/>
        <v>0</v>
      </c>
      <c r="AR10" s="63">
        <f t="shared" si="1"/>
        <v>0</v>
      </c>
      <c r="AS10" s="63">
        <f t="shared" si="1"/>
        <v>0</v>
      </c>
      <c r="AT10" s="63">
        <f t="shared" si="1"/>
        <v>0</v>
      </c>
      <c r="AU10" s="63">
        <f t="shared" si="0"/>
        <v>0</v>
      </c>
      <c r="AV10" s="378"/>
    </row>
    <row r="11" spans="1:48" s="4" customFormat="1" ht="68.25" customHeight="1" hidden="1">
      <c r="A11" s="207"/>
      <c r="B11" s="132">
        <v>1</v>
      </c>
      <c r="C11" s="55" t="s">
        <v>16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378" t="s">
        <v>251</v>
      </c>
    </row>
    <row r="12" spans="1:48" s="4" customFormat="1" ht="68.25" customHeight="1">
      <c r="A12" s="132"/>
      <c r="B12" s="380">
        <v>120</v>
      </c>
      <c r="C12" s="62" t="s">
        <v>172</v>
      </c>
      <c r="D12" s="63">
        <v>10110000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>
        <f>SUM(D12:AT12)</f>
        <v>10110000</v>
      </c>
      <c r="AV12" s="378"/>
    </row>
    <row r="13" spans="1:48" s="4" customFormat="1" ht="68.25" customHeight="1">
      <c r="A13" s="381" t="s">
        <v>63</v>
      </c>
      <c r="B13" s="381"/>
      <c r="C13" s="382"/>
      <c r="D13" s="60">
        <f>D5+D6+D7+D8+D9+D10+D12</f>
        <v>59350000</v>
      </c>
      <c r="E13" s="60">
        <f aca="true" t="shared" si="2" ref="E13:AU13">E5+E6+E7+E8+E9+E10+E12</f>
        <v>527000</v>
      </c>
      <c r="F13" s="60">
        <f t="shared" si="2"/>
        <v>540000</v>
      </c>
      <c r="G13" s="60">
        <f t="shared" si="2"/>
        <v>512000</v>
      </c>
      <c r="H13" s="60">
        <f t="shared" si="2"/>
        <v>512000</v>
      </c>
      <c r="I13" s="60">
        <f t="shared" si="2"/>
        <v>512000</v>
      </c>
      <c r="J13" s="60">
        <f t="shared" si="2"/>
        <v>512000</v>
      </c>
      <c r="K13" s="60">
        <f t="shared" si="2"/>
        <v>512000</v>
      </c>
      <c r="L13" s="60">
        <f t="shared" si="2"/>
        <v>815000</v>
      </c>
      <c r="M13" s="60">
        <f t="shared" si="2"/>
        <v>812000</v>
      </c>
      <c r="N13" s="60">
        <f t="shared" si="2"/>
        <v>512000</v>
      </c>
      <c r="O13" s="60">
        <f t="shared" si="2"/>
        <v>542000</v>
      </c>
      <c r="P13" s="60">
        <f t="shared" si="2"/>
        <v>1027000</v>
      </c>
      <c r="Q13" s="60">
        <f t="shared" si="2"/>
        <v>1302000</v>
      </c>
      <c r="R13" s="60">
        <f t="shared" si="2"/>
        <v>599000</v>
      </c>
      <c r="S13" s="60">
        <f t="shared" si="2"/>
        <v>599000</v>
      </c>
      <c r="T13" s="60">
        <f t="shared" si="2"/>
        <v>479000</v>
      </c>
      <c r="U13" s="60">
        <f t="shared" si="2"/>
        <v>599000</v>
      </c>
      <c r="V13" s="60">
        <f t="shared" si="2"/>
        <v>601000</v>
      </c>
      <c r="W13" s="60">
        <f t="shared" si="2"/>
        <v>601000</v>
      </c>
      <c r="X13" s="60">
        <f t="shared" si="2"/>
        <v>601000</v>
      </c>
      <c r="Y13" s="60">
        <f t="shared" si="2"/>
        <v>601000</v>
      </c>
      <c r="Z13" s="60">
        <f t="shared" si="2"/>
        <v>601000</v>
      </c>
      <c r="AA13" s="60">
        <f t="shared" si="2"/>
        <v>741000</v>
      </c>
      <c r="AB13" s="60">
        <f t="shared" si="2"/>
        <v>521000</v>
      </c>
      <c r="AC13" s="60">
        <f t="shared" si="2"/>
        <v>601000</v>
      </c>
      <c r="AD13" s="60">
        <f t="shared" si="2"/>
        <v>541000</v>
      </c>
      <c r="AE13" s="60">
        <f t="shared" si="2"/>
        <v>537000</v>
      </c>
      <c r="AF13" s="60">
        <f t="shared" si="2"/>
        <v>507000</v>
      </c>
      <c r="AG13" s="60">
        <f t="shared" si="2"/>
        <v>450000</v>
      </c>
      <c r="AH13" s="60">
        <f t="shared" si="2"/>
        <v>945000</v>
      </c>
      <c r="AI13" s="60">
        <f t="shared" si="2"/>
        <v>670000</v>
      </c>
      <c r="AJ13" s="60">
        <f t="shared" si="2"/>
        <v>270000</v>
      </c>
      <c r="AK13" s="60">
        <f t="shared" si="2"/>
        <v>310000</v>
      </c>
      <c r="AL13" s="60">
        <f t="shared" si="2"/>
        <v>310000</v>
      </c>
      <c r="AM13" s="60">
        <f t="shared" si="2"/>
        <v>470000</v>
      </c>
      <c r="AN13" s="60">
        <f t="shared" si="2"/>
        <v>170000</v>
      </c>
      <c r="AO13" s="60">
        <f t="shared" si="2"/>
        <v>161000</v>
      </c>
      <c r="AP13" s="60">
        <f t="shared" si="2"/>
        <v>149000</v>
      </c>
      <c r="AQ13" s="60">
        <f t="shared" si="2"/>
        <v>149000</v>
      </c>
      <c r="AR13" s="60">
        <f t="shared" si="2"/>
        <v>224000</v>
      </c>
      <c r="AS13" s="60">
        <f t="shared" si="2"/>
        <v>224000</v>
      </c>
      <c r="AT13" s="60">
        <f t="shared" si="2"/>
        <v>284000</v>
      </c>
      <c r="AU13" s="60">
        <f t="shared" si="2"/>
        <v>81502000</v>
      </c>
      <c r="AV13" s="377"/>
    </row>
    <row r="14" spans="1:48" s="4" customFormat="1" ht="47.25">
      <c r="A14" s="59">
        <v>2121</v>
      </c>
      <c r="B14" s="59"/>
      <c r="C14" s="55" t="s">
        <v>64</v>
      </c>
      <c r="D14" s="79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378"/>
    </row>
    <row r="15" spans="1:48" s="4" customFormat="1" ht="68.25" customHeight="1">
      <c r="A15" s="59"/>
      <c r="B15" s="59">
        <v>301</v>
      </c>
      <c r="C15" s="383" t="s">
        <v>88</v>
      </c>
      <c r="D15" s="80">
        <v>0</v>
      </c>
      <c r="E15" s="80">
        <v>390000</v>
      </c>
      <c r="F15" s="80">
        <v>358000</v>
      </c>
      <c r="G15" s="80">
        <v>348000</v>
      </c>
      <c r="H15" s="80">
        <v>320000</v>
      </c>
      <c r="I15" s="80">
        <v>320000</v>
      </c>
      <c r="J15" s="80">
        <v>320000</v>
      </c>
      <c r="K15" s="80">
        <v>320000</v>
      </c>
      <c r="L15" s="80">
        <v>320000</v>
      </c>
      <c r="M15" s="80">
        <v>320000</v>
      </c>
      <c r="N15" s="80">
        <v>320000</v>
      </c>
      <c r="O15" s="80">
        <v>370000</v>
      </c>
      <c r="P15" s="80">
        <v>850000</v>
      </c>
      <c r="Q15" s="80">
        <v>850000</v>
      </c>
      <c r="R15" s="80">
        <v>260000</v>
      </c>
      <c r="S15" s="80">
        <v>260000</v>
      </c>
      <c r="T15" s="80">
        <v>180000</v>
      </c>
      <c r="U15" s="80">
        <v>180000</v>
      </c>
      <c r="V15" s="80">
        <v>200000</v>
      </c>
      <c r="W15" s="80">
        <v>160000</v>
      </c>
      <c r="X15" s="80">
        <v>160000</v>
      </c>
      <c r="Y15" s="80">
        <v>180000</v>
      </c>
      <c r="Z15" s="80">
        <v>160000</v>
      </c>
      <c r="AA15" s="80">
        <v>160000</v>
      </c>
      <c r="AB15" s="80">
        <v>160000</v>
      </c>
      <c r="AC15" s="80">
        <v>370000</v>
      </c>
      <c r="AD15" s="80">
        <v>370000</v>
      </c>
      <c r="AE15" s="80">
        <v>370000</v>
      </c>
      <c r="AF15" s="80">
        <v>250000</v>
      </c>
      <c r="AG15" s="80">
        <v>250000</v>
      </c>
      <c r="AH15" s="80">
        <v>450000</v>
      </c>
      <c r="AI15" s="80">
        <v>300000</v>
      </c>
      <c r="AJ15" s="80">
        <v>122000</v>
      </c>
      <c r="AK15" s="80">
        <v>120000</v>
      </c>
      <c r="AL15" s="80">
        <v>120000</v>
      </c>
      <c r="AM15" s="80">
        <v>120000</v>
      </c>
      <c r="AN15" s="80">
        <v>70000</v>
      </c>
      <c r="AO15" s="80">
        <v>70000</v>
      </c>
      <c r="AP15" s="80">
        <v>70000</v>
      </c>
      <c r="AQ15" s="80">
        <v>70000</v>
      </c>
      <c r="AR15" s="80">
        <v>220000</v>
      </c>
      <c r="AS15" s="80">
        <v>220000</v>
      </c>
      <c r="AT15" s="80">
        <v>220000</v>
      </c>
      <c r="AU15" s="80">
        <f>SUM(D15:AT15)</f>
        <v>11248000</v>
      </c>
      <c r="AV15" s="378" t="s">
        <v>251</v>
      </c>
    </row>
    <row r="16" spans="1:48" s="4" customFormat="1" ht="83.25" customHeight="1">
      <c r="A16" s="381" t="s">
        <v>63</v>
      </c>
      <c r="B16" s="381"/>
      <c r="C16" s="382"/>
      <c r="D16" s="384">
        <f>D15</f>
        <v>0</v>
      </c>
      <c r="E16" s="384">
        <f aca="true" t="shared" si="3" ref="E16:AT16">E15</f>
        <v>390000</v>
      </c>
      <c r="F16" s="384">
        <f t="shared" si="3"/>
        <v>358000</v>
      </c>
      <c r="G16" s="384">
        <f t="shared" si="3"/>
        <v>348000</v>
      </c>
      <c r="H16" s="384">
        <f t="shared" si="3"/>
        <v>320000</v>
      </c>
      <c r="I16" s="384">
        <f t="shared" si="3"/>
        <v>320000</v>
      </c>
      <c r="J16" s="384">
        <f t="shared" si="3"/>
        <v>320000</v>
      </c>
      <c r="K16" s="384">
        <f t="shared" si="3"/>
        <v>320000</v>
      </c>
      <c r="L16" s="384">
        <f t="shared" si="3"/>
        <v>320000</v>
      </c>
      <c r="M16" s="384">
        <f t="shared" si="3"/>
        <v>320000</v>
      </c>
      <c r="N16" s="384">
        <f t="shared" si="3"/>
        <v>320000</v>
      </c>
      <c r="O16" s="384">
        <f t="shared" si="3"/>
        <v>370000</v>
      </c>
      <c r="P16" s="384">
        <f t="shared" si="3"/>
        <v>850000</v>
      </c>
      <c r="Q16" s="384">
        <f t="shared" si="3"/>
        <v>850000</v>
      </c>
      <c r="R16" s="384">
        <f t="shared" si="3"/>
        <v>260000</v>
      </c>
      <c r="S16" s="384">
        <f t="shared" si="3"/>
        <v>260000</v>
      </c>
      <c r="T16" s="384">
        <f t="shared" si="3"/>
        <v>180000</v>
      </c>
      <c r="U16" s="384">
        <f t="shared" si="3"/>
        <v>180000</v>
      </c>
      <c r="V16" s="384">
        <f t="shared" si="3"/>
        <v>200000</v>
      </c>
      <c r="W16" s="384">
        <f t="shared" si="3"/>
        <v>160000</v>
      </c>
      <c r="X16" s="384">
        <f t="shared" si="3"/>
        <v>160000</v>
      </c>
      <c r="Y16" s="384">
        <f t="shared" si="3"/>
        <v>180000</v>
      </c>
      <c r="Z16" s="384">
        <f t="shared" si="3"/>
        <v>160000</v>
      </c>
      <c r="AA16" s="384">
        <f t="shared" si="3"/>
        <v>160000</v>
      </c>
      <c r="AB16" s="384">
        <f t="shared" si="3"/>
        <v>160000</v>
      </c>
      <c r="AC16" s="384">
        <f t="shared" si="3"/>
        <v>370000</v>
      </c>
      <c r="AD16" s="384">
        <f t="shared" si="3"/>
        <v>370000</v>
      </c>
      <c r="AE16" s="384">
        <f t="shared" si="3"/>
        <v>370000</v>
      </c>
      <c r="AF16" s="384">
        <f t="shared" si="3"/>
        <v>250000</v>
      </c>
      <c r="AG16" s="384">
        <f t="shared" si="3"/>
        <v>250000</v>
      </c>
      <c r="AH16" s="384">
        <f t="shared" si="3"/>
        <v>450000</v>
      </c>
      <c r="AI16" s="384">
        <f t="shared" si="3"/>
        <v>300000</v>
      </c>
      <c r="AJ16" s="384">
        <f t="shared" si="3"/>
        <v>122000</v>
      </c>
      <c r="AK16" s="384">
        <f t="shared" si="3"/>
        <v>120000</v>
      </c>
      <c r="AL16" s="384">
        <f t="shared" si="3"/>
        <v>120000</v>
      </c>
      <c r="AM16" s="384">
        <f t="shared" si="3"/>
        <v>120000</v>
      </c>
      <c r="AN16" s="384">
        <f t="shared" si="3"/>
        <v>70000</v>
      </c>
      <c r="AO16" s="384">
        <f t="shared" si="3"/>
        <v>70000</v>
      </c>
      <c r="AP16" s="384">
        <f t="shared" si="3"/>
        <v>70000</v>
      </c>
      <c r="AQ16" s="384">
        <f t="shared" si="3"/>
        <v>70000</v>
      </c>
      <c r="AR16" s="384">
        <f t="shared" si="3"/>
        <v>220000</v>
      </c>
      <c r="AS16" s="384">
        <f t="shared" si="3"/>
        <v>220000</v>
      </c>
      <c r="AT16" s="384">
        <f t="shared" si="3"/>
        <v>220000</v>
      </c>
      <c r="AU16" s="80">
        <f t="shared" si="0"/>
        <v>11248000</v>
      </c>
      <c r="AV16" s="385"/>
    </row>
    <row r="17" spans="1:48" s="4" customFormat="1" ht="15.75">
      <c r="A17" s="59">
        <v>22</v>
      </c>
      <c r="B17" s="386"/>
      <c r="C17" s="383" t="s">
        <v>105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7"/>
      <c r="AV17" s="377"/>
    </row>
    <row r="18" spans="1:48" s="4" customFormat="1" ht="15.75">
      <c r="A18" s="59">
        <v>2211</v>
      </c>
      <c r="B18" s="386"/>
      <c r="C18" s="383" t="s">
        <v>105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7"/>
      <c r="AV18" s="377"/>
    </row>
    <row r="19" spans="1:48" s="4" customFormat="1" ht="48" customHeight="1">
      <c r="A19" s="56"/>
      <c r="B19" s="59">
        <v>202</v>
      </c>
      <c r="C19" s="55" t="s">
        <v>316</v>
      </c>
      <c r="D19" s="60">
        <v>6000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80">
        <f t="shared" si="0"/>
        <v>6000</v>
      </c>
      <c r="AV19" s="378" t="s">
        <v>251</v>
      </c>
    </row>
    <row r="20" spans="1:48" s="4" customFormat="1" ht="54.75" customHeight="1">
      <c r="A20" s="57"/>
      <c r="B20" s="59">
        <v>203</v>
      </c>
      <c r="C20" s="58" t="s">
        <v>71</v>
      </c>
      <c r="D20" s="60">
        <v>360000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80">
        <f t="shared" si="0"/>
        <v>360000</v>
      </c>
      <c r="AV20" s="32"/>
    </row>
    <row r="21" spans="1:48" s="4" customFormat="1" ht="68.25" customHeight="1">
      <c r="A21" s="57"/>
      <c r="B21" s="59">
        <v>204</v>
      </c>
      <c r="C21" s="58" t="s">
        <v>72</v>
      </c>
      <c r="D21" s="60">
        <v>0</v>
      </c>
      <c r="E21" s="60">
        <v>70000</v>
      </c>
      <c r="F21" s="60">
        <v>70000</v>
      </c>
      <c r="G21" s="60">
        <v>70000</v>
      </c>
      <c r="H21" s="60">
        <v>70000</v>
      </c>
      <c r="I21" s="60">
        <v>70000</v>
      </c>
      <c r="J21" s="60">
        <v>70000</v>
      </c>
      <c r="K21" s="60">
        <v>70000</v>
      </c>
      <c r="L21" s="60">
        <v>70000</v>
      </c>
      <c r="M21" s="60">
        <v>85000</v>
      </c>
      <c r="N21" s="60">
        <v>85000</v>
      </c>
      <c r="O21" s="60">
        <v>85000</v>
      </c>
      <c r="P21" s="60">
        <v>85000</v>
      </c>
      <c r="Q21" s="60">
        <v>85000</v>
      </c>
      <c r="R21" s="60">
        <v>45000</v>
      </c>
      <c r="S21" s="60">
        <v>60000</v>
      </c>
      <c r="T21" s="60">
        <v>60000</v>
      </c>
      <c r="U21" s="60">
        <v>60000</v>
      </c>
      <c r="V21" s="60">
        <v>60000</v>
      </c>
      <c r="W21" s="60">
        <v>60000</v>
      </c>
      <c r="X21" s="60">
        <v>60000</v>
      </c>
      <c r="Y21" s="60">
        <v>60000</v>
      </c>
      <c r="Z21" s="60">
        <v>60000</v>
      </c>
      <c r="AA21" s="60">
        <v>60000</v>
      </c>
      <c r="AB21" s="60">
        <v>60000</v>
      </c>
      <c r="AC21" s="60">
        <v>60000</v>
      </c>
      <c r="AD21" s="60">
        <v>60000</v>
      </c>
      <c r="AE21" s="60">
        <v>65000</v>
      </c>
      <c r="AF21" s="60">
        <v>80000</v>
      </c>
      <c r="AG21" s="60">
        <v>80000</v>
      </c>
      <c r="AH21" s="60">
        <v>60000</v>
      </c>
      <c r="AI21" s="60">
        <v>60000</v>
      </c>
      <c r="AJ21" s="60">
        <v>60000</v>
      </c>
      <c r="AK21" s="60">
        <v>60000</v>
      </c>
      <c r="AL21" s="60">
        <v>60000</v>
      </c>
      <c r="AM21" s="60">
        <v>60000</v>
      </c>
      <c r="AN21" s="60">
        <v>45000</v>
      </c>
      <c r="AO21" s="60">
        <v>45000</v>
      </c>
      <c r="AP21" s="60">
        <v>45000</v>
      </c>
      <c r="AQ21" s="60">
        <v>45000</v>
      </c>
      <c r="AR21" s="60">
        <v>45000</v>
      </c>
      <c r="AS21" s="60">
        <v>45000</v>
      </c>
      <c r="AT21" s="60">
        <v>45000</v>
      </c>
      <c r="AU21" s="80">
        <f t="shared" si="0"/>
        <v>2650000</v>
      </c>
      <c r="AV21" s="32"/>
    </row>
    <row r="22" spans="1:48" s="4" customFormat="1" ht="51" customHeight="1">
      <c r="A22" s="57"/>
      <c r="B22" s="59">
        <v>205</v>
      </c>
      <c r="C22" s="58" t="s">
        <v>73</v>
      </c>
      <c r="D22" s="60">
        <v>24000</v>
      </c>
      <c r="E22" s="60">
        <v>10000</v>
      </c>
      <c r="F22" s="60">
        <v>8000</v>
      </c>
      <c r="G22" s="60">
        <v>8000</v>
      </c>
      <c r="H22" s="60">
        <v>8000</v>
      </c>
      <c r="I22" s="60">
        <v>8000</v>
      </c>
      <c r="J22" s="60">
        <v>8000</v>
      </c>
      <c r="K22" s="60">
        <v>8000</v>
      </c>
      <c r="L22" s="60">
        <v>6000</v>
      </c>
      <c r="M22" s="60">
        <v>8000</v>
      </c>
      <c r="N22" s="60">
        <v>10000</v>
      </c>
      <c r="O22" s="60">
        <v>10000</v>
      </c>
      <c r="P22" s="60">
        <v>7000</v>
      </c>
      <c r="Q22" s="60">
        <v>10000</v>
      </c>
      <c r="R22" s="60">
        <v>7000</v>
      </c>
      <c r="S22" s="60">
        <v>7000</v>
      </c>
      <c r="T22" s="60">
        <v>6000</v>
      </c>
      <c r="U22" s="60">
        <v>6000</v>
      </c>
      <c r="V22" s="60">
        <v>7000</v>
      </c>
      <c r="W22" s="60">
        <v>6000</v>
      </c>
      <c r="X22" s="60">
        <v>6000</v>
      </c>
      <c r="Y22" s="60">
        <v>8000</v>
      </c>
      <c r="Z22" s="60">
        <v>7000</v>
      </c>
      <c r="AA22" s="60">
        <v>6000</v>
      </c>
      <c r="AB22" s="60">
        <v>5000</v>
      </c>
      <c r="AC22" s="60">
        <v>5000</v>
      </c>
      <c r="AD22" s="60">
        <v>5000</v>
      </c>
      <c r="AE22" s="60">
        <v>7000</v>
      </c>
      <c r="AF22" s="60">
        <v>8000</v>
      </c>
      <c r="AG22" s="60">
        <v>6000</v>
      </c>
      <c r="AH22" s="60">
        <v>6000</v>
      </c>
      <c r="AI22" s="60">
        <v>7000</v>
      </c>
      <c r="AJ22" s="60">
        <v>6000</v>
      </c>
      <c r="AK22" s="60">
        <v>6000</v>
      </c>
      <c r="AL22" s="60">
        <v>6000</v>
      </c>
      <c r="AM22" s="60">
        <v>6000</v>
      </c>
      <c r="AN22" s="60">
        <v>8000</v>
      </c>
      <c r="AO22" s="60">
        <v>8000</v>
      </c>
      <c r="AP22" s="60">
        <v>8000</v>
      </c>
      <c r="AQ22" s="60">
        <v>8000</v>
      </c>
      <c r="AR22" s="60">
        <v>8000</v>
      </c>
      <c r="AS22" s="60">
        <v>8000</v>
      </c>
      <c r="AT22" s="60">
        <v>10000</v>
      </c>
      <c r="AU22" s="80">
        <f t="shared" si="0"/>
        <v>330000</v>
      </c>
      <c r="AV22" s="32"/>
    </row>
    <row r="23" spans="1:48" s="389" customFormat="1" ht="51.75" customHeight="1">
      <c r="A23" s="57"/>
      <c r="B23" s="61">
        <v>206</v>
      </c>
      <c r="C23" s="55" t="s">
        <v>59</v>
      </c>
      <c r="D23" s="60">
        <f>D24+D25</f>
        <v>20000</v>
      </c>
      <c r="E23" s="78">
        <f aca="true" t="shared" si="4" ref="E23:AR23">E24</f>
        <v>0</v>
      </c>
      <c r="F23" s="78">
        <f t="shared" si="4"/>
        <v>0</v>
      </c>
      <c r="G23" s="78">
        <f t="shared" si="4"/>
        <v>0</v>
      </c>
      <c r="H23" s="78">
        <f t="shared" si="4"/>
        <v>0</v>
      </c>
      <c r="I23" s="78">
        <f t="shared" si="4"/>
        <v>0</v>
      </c>
      <c r="J23" s="78">
        <f t="shared" si="4"/>
        <v>0</v>
      </c>
      <c r="K23" s="78">
        <f t="shared" si="4"/>
        <v>0</v>
      </c>
      <c r="L23" s="78">
        <f t="shared" si="4"/>
        <v>0</v>
      </c>
      <c r="M23" s="78">
        <f t="shared" si="4"/>
        <v>0</v>
      </c>
      <c r="N23" s="78">
        <f t="shared" si="4"/>
        <v>0</v>
      </c>
      <c r="O23" s="78">
        <f t="shared" si="4"/>
        <v>0</v>
      </c>
      <c r="P23" s="78">
        <f t="shared" si="4"/>
        <v>0</v>
      </c>
      <c r="Q23" s="78">
        <f t="shared" si="4"/>
        <v>0</v>
      </c>
      <c r="R23" s="78">
        <f t="shared" si="4"/>
        <v>0</v>
      </c>
      <c r="S23" s="78">
        <f t="shared" si="4"/>
        <v>0</v>
      </c>
      <c r="T23" s="78">
        <f t="shared" si="4"/>
        <v>0</v>
      </c>
      <c r="U23" s="78">
        <f t="shared" si="4"/>
        <v>0</v>
      </c>
      <c r="V23" s="78">
        <f t="shared" si="4"/>
        <v>0</v>
      </c>
      <c r="W23" s="78">
        <f t="shared" si="4"/>
        <v>0</v>
      </c>
      <c r="X23" s="78"/>
      <c r="Y23" s="78">
        <f t="shared" si="4"/>
        <v>0</v>
      </c>
      <c r="Z23" s="78">
        <f t="shared" si="4"/>
        <v>0</v>
      </c>
      <c r="AA23" s="78">
        <f t="shared" si="4"/>
        <v>0</v>
      </c>
      <c r="AB23" s="78">
        <f t="shared" si="4"/>
        <v>0</v>
      </c>
      <c r="AC23" s="78">
        <f t="shared" si="4"/>
        <v>0</v>
      </c>
      <c r="AD23" s="78">
        <f t="shared" si="4"/>
        <v>0</v>
      </c>
      <c r="AE23" s="78">
        <f t="shared" si="4"/>
        <v>0</v>
      </c>
      <c r="AF23" s="78">
        <f t="shared" si="4"/>
        <v>0</v>
      </c>
      <c r="AG23" s="78">
        <f t="shared" si="4"/>
        <v>0</v>
      </c>
      <c r="AH23" s="78">
        <f t="shared" si="4"/>
        <v>0</v>
      </c>
      <c r="AI23" s="78">
        <f t="shared" si="4"/>
        <v>0</v>
      </c>
      <c r="AJ23" s="78">
        <f t="shared" si="4"/>
        <v>0</v>
      </c>
      <c r="AK23" s="78">
        <f t="shared" si="4"/>
        <v>0</v>
      </c>
      <c r="AL23" s="78">
        <f t="shared" si="4"/>
        <v>0</v>
      </c>
      <c r="AM23" s="78">
        <f t="shared" si="4"/>
        <v>0</v>
      </c>
      <c r="AN23" s="78">
        <f t="shared" si="4"/>
        <v>0</v>
      </c>
      <c r="AO23" s="78">
        <f t="shared" si="4"/>
        <v>0</v>
      </c>
      <c r="AP23" s="78">
        <f t="shared" si="4"/>
        <v>0</v>
      </c>
      <c r="AQ23" s="78">
        <f t="shared" si="4"/>
        <v>0</v>
      </c>
      <c r="AR23" s="78">
        <f t="shared" si="4"/>
        <v>0</v>
      </c>
      <c r="AS23" s="78"/>
      <c r="AT23" s="78"/>
      <c r="AU23" s="387">
        <f t="shared" si="0"/>
        <v>20000</v>
      </c>
      <c r="AV23" s="388"/>
    </row>
    <row r="24" spans="1:48" s="4" customFormat="1" ht="45.75" customHeight="1">
      <c r="A24" s="57"/>
      <c r="B24" s="132">
        <v>1</v>
      </c>
      <c r="C24" s="55" t="s">
        <v>4</v>
      </c>
      <c r="D24" s="60">
        <v>15000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7"/>
      <c r="AT24" s="77"/>
      <c r="AU24" s="387">
        <f t="shared" si="0"/>
        <v>15000</v>
      </c>
      <c r="AV24" s="378" t="s">
        <v>251</v>
      </c>
    </row>
    <row r="25" spans="1:48" s="4" customFormat="1" ht="44.25" customHeight="1">
      <c r="A25" s="57"/>
      <c r="B25" s="132">
        <v>2</v>
      </c>
      <c r="C25" s="62" t="s">
        <v>245</v>
      </c>
      <c r="D25" s="60">
        <v>5000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7"/>
      <c r="AT25" s="77"/>
      <c r="AU25" s="387">
        <f t="shared" si="0"/>
        <v>5000</v>
      </c>
      <c r="AV25" s="378" t="s">
        <v>251</v>
      </c>
    </row>
    <row r="26" spans="1:48" s="4" customFormat="1" ht="61.5" customHeight="1">
      <c r="A26" s="57"/>
      <c r="B26" s="132">
        <v>209</v>
      </c>
      <c r="C26" s="62" t="s">
        <v>60</v>
      </c>
      <c r="D26" s="63">
        <f aca="true" t="shared" si="5" ref="D26:AT26">D27+D28+D29+D30</f>
        <v>390000</v>
      </c>
      <c r="E26" s="63">
        <f t="shared" si="5"/>
        <v>250</v>
      </c>
      <c r="F26" s="63">
        <f t="shared" si="5"/>
        <v>250</v>
      </c>
      <c r="G26" s="63">
        <f t="shared" si="5"/>
        <v>250</v>
      </c>
      <c r="H26" s="63">
        <f t="shared" si="5"/>
        <v>250</v>
      </c>
      <c r="I26" s="63">
        <f t="shared" si="5"/>
        <v>250</v>
      </c>
      <c r="J26" s="63">
        <f t="shared" si="5"/>
        <v>250</v>
      </c>
      <c r="K26" s="63">
        <f t="shared" si="5"/>
        <v>250</v>
      </c>
      <c r="L26" s="63">
        <f t="shared" si="5"/>
        <v>250</v>
      </c>
      <c r="M26" s="63">
        <f t="shared" si="5"/>
        <v>250</v>
      </c>
      <c r="N26" s="63">
        <f t="shared" si="5"/>
        <v>250</v>
      </c>
      <c r="O26" s="63">
        <f t="shared" si="5"/>
        <v>200</v>
      </c>
      <c r="P26" s="63">
        <f t="shared" si="5"/>
        <v>250</v>
      </c>
      <c r="Q26" s="63">
        <f t="shared" si="5"/>
        <v>250</v>
      </c>
      <c r="R26" s="63">
        <f t="shared" si="5"/>
        <v>250</v>
      </c>
      <c r="S26" s="63">
        <f t="shared" si="5"/>
        <v>250</v>
      </c>
      <c r="T26" s="63">
        <f t="shared" si="5"/>
        <v>250</v>
      </c>
      <c r="U26" s="63">
        <f t="shared" si="5"/>
        <v>200</v>
      </c>
      <c r="V26" s="63">
        <f t="shared" si="5"/>
        <v>250</v>
      </c>
      <c r="W26" s="63">
        <f t="shared" si="5"/>
        <v>250</v>
      </c>
      <c r="X26" s="63">
        <f t="shared" si="5"/>
        <v>250</v>
      </c>
      <c r="Y26" s="63">
        <f t="shared" si="5"/>
        <v>250</v>
      </c>
      <c r="Z26" s="63">
        <f t="shared" si="5"/>
        <v>250</v>
      </c>
      <c r="AA26" s="63">
        <f t="shared" si="5"/>
        <v>250</v>
      </c>
      <c r="AB26" s="63">
        <f t="shared" si="5"/>
        <v>250</v>
      </c>
      <c r="AC26" s="63">
        <f t="shared" si="5"/>
        <v>250</v>
      </c>
      <c r="AD26" s="63">
        <f t="shared" si="5"/>
        <v>250</v>
      </c>
      <c r="AE26" s="63">
        <f t="shared" si="5"/>
        <v>250</v>
      </c>
      <c r="AF26" s="63">
        <f t="shared" si="5"/>
        <v>220</v>
      </c>
      <c r="AG26" s="63">
        <f t="shared" si="5"/>
        <v>220</v>
      </c>
      <c r="AH26" s="63">
        <f t="shared" si="5"/>
        <v>220</v>
      </c>
      <c r="AI26" s="63">
        <f t="shared" si="5"/>
        <v>200</v>
      </c>
      <c r="AJ26" s="63">
        <f t="shared" si="5"/>
        <v>250</v>
      </c>
      <c r="AK26" s="63">
        <f t="shared" si="5"/>
        <v>200</v>
      </c>
      <c r="AL26" s="63">
        <f t="shared" si="5"/>
        <v>220</v>
      </c>
      <c r="AM26" s="63">
        <f t="shared" si="5"/>
        <v>240</v>
      </c>
      <c r="AN26" s="63">
        <f t="shared" si="5"/>
        <v>220</v>
      </c>
      <c r="AO26" s="63">
        <f t="shared" si="5"/>
        <v>220</v>
      </c>
      <c r="AP26" s="63">
        <f t="shared" si="5"/>
        <v>220</v>
      </c>
      <c r="AQ26" s="63">
        <f t="shared" si="5"/>
        <v>220</v>
      </c>
      <c r="AR26" s="63">
        <f t="shared" si="5"/>
        <v>230</v>
      </c>
      <c r="AS26" s="63">
        <f t="shared" si="5"/>
        <v>220</v>
      </c>
      <c r="AT26" s="63">
        <f t="shared" si="5"/>
        <v>250</v>
      </c>
      <c r="AU26" s="63">
        <f t="shared" si="0"/>
        <v>400000</v>
      </c>
      <c r="AV26" s="377"/>
    </row>
    <row r="27" spans="1:48" s="4" customFormat="1" ht="111.75" customHeight="1">
      <c r="A27" s="57"/>
      <c r="B27" s="132">
        <v>1</v>
      </c>
      <c r="C27" s="62" t="s">
        <v>215</v>
      </c>
      <c r="D27" s="63">
        <v>200000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379">
        <f t="shared" si="0"/>
        <v>200000</v>
      </c>
      <c r="AV27" s="53" t="s">
        <v>281</v>
      </c>
    </row>
    <row r="28" spans="1:48" s="4" customFormat="1" ht="82.5">
      <c r="A28" s="57"/>
      <c r="B28" s="132">
        <v>2</v>
      </c>
      <c r="C28" s="62" t="s">
        <v>5</v>
      </c>
      <c r="D28" s="64">
        <v>100000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390">
        <f t="shared" si="0"/>
        <v>100000</v>
      </c>
      <c r="AV28" s="53" t="s">
        <v>282</v>
      </c>
    </row>
    <row r="29" spans="1:48" s="4" customFormat="1" ht="79.5" customHeight="1">
      <c r="A29" s="57"/>
      <c r="B29" s="132">
        <v>3</v>
      </c>
      <c r="C29" s="55" t="s">
        <v>7</v>
      </c>
      <c r="D29" s="64">
        <v>0</v>
      </c>
      <c r="E29" s="64">
        <v>250</v>
      </c>
      <c r="F29" s="64">
        <v>250</v>
      </c>
      <c r="G29" s="64">
        <v>250</v>
      </c>
      <c r="H29" s="64">
        <v>250</v>
      </c>
      <c r="I29" s="64">
        <v>250</v>
      </c>
      <c r="J29" s="64">
        <v>250</v>
      </c>
      <c r="K29" s="64">
        <v>250</v>
      </c>
      <c r="L29" s="64">
        <v>250</v>
      </c>
      <c r="M29" s="64">
        <v>250</v>
      </c>
      <c r="N29" s="64">
        <v>250</v>
      </c>
      <c r="O29" s="64">
        <v>200</v>
      </c>
      <c r="P29" s="64">
        <v>250</v>
      </c>
      <c r="Q29" s="64">
        <v>250</v>
      </c>
      <c r="R29" s="64">
        <v>250</v>
      </c>
      <c r="S29" s="64">
        <v>250</v>
      </c>
      <c r="T29" s="64">
        <v>250</v>
      </c>
      <c r="U29" s="64">
        <v>200</v>
      </c>
      <c r="V29" s="64">
        <v>250</v>
      </c>
      <c r="W29" s="64">
        <v>250</v>
      </c>
      <c r="X29" s="64">
        <v>250</v>
      </c>
      <c r="Y29" s="64">
        <v>250</v>
      </c>
      <c r="Z29" s="64">
        <v>250</v>
      </c>
      <c r="AA29" s="64">
        <v>250</v>
      </c>
      <c r="AB29" s="64">
        <v>250</v>
      </c>
      <c r="AC29" s="64">
        <v>250</v>
      </c>
      <c r="AD29" s="64">
        <v>250</v>
      </c>
      <c r="AE29" s="64">
        <v>250</v>
      </c>
      <c r="AF29" s="64">
        <v>220</v>
      </c>
      <c r="AG29" s="64">
        <v>220</v>
      </c>
      <c r="AH29" s="64">
        <v>220</v>
      </c>
      <c r="AI29" s="64">
        <v>200</v>
      </c>
      <c r="AJ29" s="64">
        <v>250</v>
      </c>
      <c r="AK29" s="64">
        <v>200</v>
      </c>
      <c r="AL29" s="64">
        <v>220</v>
      </c>
      <c r="AM29" s="64">
        <v>240</v>
      </c>
      <c r="AN29" s="64">
        <v>220</v>
      </c>
      <c r="AO29" s="64">
        <v>220</v>
      </c>
      <c r="AP29" s="64">
        <v>220</v>
      </c>
      <c r="AQ29" s="64">
        <v>220</v>
      </c>
      <c r="AR29" s="64">
        <v>230</v>
      </c>
      <c r="AS29" s="64">
        <v>220</v>
      </c>
      <c r="AT29" s="64">
        <v>250</v>
      </c>
      <c r="AU29" s="64">
        <f t="shared" si="0"/>
        <v>10000</v>
      </c>
      <c r="AV29" s="53" t="s">
        <v>285</v>
      </c>
    </row>
    <row r="30" spans="1:48" s="4" customFormat="1" ht="70.5" customHeight="1">
      <c r="A30" s="57"/>
      <c r="B30" s="132">
        <v>4</v>
      </c>
      <c r="C30" s="55" t="s">
        <v>230</v>
      </c>
      <c r="D30" s="64">
        <v>90000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f t="shared" si="0"/>
        <v>90000</v>
      </c>
      <c r="AV30" s="378" t="s">
        <v>251</v>
      </c>
    </row>
    <row r="31" spans="1:48" s="4" customFormat="1" ht="78.75" customHeight="1">
      <c r="A31" s="57"/>
      <c r="B31" s="132">
        <v>210</v>
      </c>
      <c r="C31" s="65" t="s">
        <v>75</v>
      </c>
      <c r="D31" s="63">
        <f>D32+D33+D34</f>
        <v>22000</v>
      </c>
      <c r="E31" s="63">
        <f aca="true" t="shared" si="6" ref="E31:AT31">E32+E33+E34</f>
        <v>0</v>
      </c>
      <c r="F31" s="63">
        <f t="shared" si="6"/>
        <v>0</v>
      </c>
      <c r="G31" s="63">
        <f t="shared" si="6"/>
        <v>0</v>
      </c>
      <c r="H31" s="63">
        <f t="shared" si="6"/>
        <v>0</v>
      </c>
      <c r="I31" s="63">
        <f t="shared" si="6"/>
        <v>0</v>
      </c>
      <c r="J31" s="63">
        <f t="shared" si="6"/>
        <v>0</v>
      </c>
      <c r="K31" s="63">
        <f t="shared" si="6"/>
        <v>0</v>
      </c>
      <c r="L31" s="63">
        <f t="shared" si="6"/>
        <v>0</v>
      </c>
      <c r="M31" s="63">
        <f t="shared" si="6"/>
        <v>0</v>
      </c>
      <c r="N31" s="63">
        <f t="shared" si="6"/>
        <v>0</v>
      </c>
      <c r="O31" s="63">
        <f t="shared" si="6"/>
        <v>0</v>
      </c>
      <c r="P31" s="63">
        <f t="shared" si="6"/>
        <v>0</v>
      </c>
      <c r="Q31" s="63">
        <f t="shared" si="6"/>
        <v>0</v>
      </c>
      <c r="R31" s="63">
        <f t="shared" si="6"/>
        <v>0</v>
      </c>
      <c r="S31" s="63">
        <f t="shared" si="6"/>
        <v>0</v>
      </c>
      <c r="T31" s="63">
        <f t="shared" si="6"/>
        <v>0</v>
      </c>
      <c r="U31" s="63">
        <f t="shared" si="6"/>
        <v>0</v>
      </c>
      <c r="V31" s="63">
        <f t="shared" si="6"/>
        <v>0</v>
      </c>
      <c r="W31" s="63">
        <f t="shared" si="6"/>
        <v>0</v>
      </c>
      <c r="X31" s="63">
        <f t="shared" si="6"/>
        <v>0</v>
      </c>
      <c r="Y31" s="63">
        <f t="shared" si="6"/>
        <v>0</v>
      </c>
      <c r="Z31" s="63">
        <f t="shared" si="6"/>
        <v>0</v>
      </c>
      <c r="AA31" s="63">
        <f t="shared" si="6"/>
        <v>0</v>
      </c>
      <c r="AB31" s="63">
        <f t="shared" si="6"/>
        <v>0</v>
      </c>
      <c r="AC31" s="63">
        <f t="shared" si="6"/>
        <v>0</v>
      </c>
      <c r="AD31" s="63">
        <f t="shared" si="6"/>
        <v>0</v>
      </c>
      <c r="AE31" s="63">
        <f t="shared" si="6"/>
        <v>0</v>
      </c>
      <c r="AF31" s="63">
        <f t="shared" si="6"/>
        <v>0</v>
      </c>
      <c r="AG31" s="63">
        <f t="shared" si="6"/>
        <v>0</v>
      </c>
      <c r="AH31" s="63">
        <f t="shared" si="6"/>
        <v>0</v>
      </c>
      <c r="AI31" s="63">
        <f t="shared" si="6"/>
        <v>0</v>
      </c>
      <c r="AJ31" s="63">
        <f t="shared" si="6"/>
        <v>0</v>
      </c>
      <c r="AK31" s="63">
        <f t="shared" si="6"/>
        <v>0</v>
      </c>
      <c r="AL31" s="63">
        <f t="shared" si="6"/>
        <v>0</v>
      </c>
      <c r="AM31" s="63">
        <f t="shared" si="6"/>
        <v>0</v>
      </c>
      <c r="AN31" s="63">
        <f t="shared" si="6"/>
        <v>0</v>
      </c>
      <c r="AO31" s="63">
        <f t="shared" si="6"/>
        <v>0</v>
      </c>
      <c r="AP31" s="63">
        <f t="shared" si="6"/>
        <v>0</v>
      </c>
      <c r="AQ31" s="63">
        <f t="shared" si="6"/>
        <v>0</v>
      </c>
      <c r="AR31" s="63">
        <f t="shared" si="6"/>
        <v>0</v>
      </c>
      <c r="AS31" s="63">
        <f t="shared" si="6"/>
        <v>0</v>
      </c>
      <c r="AT31" s="63">
        <f t="shared" si="6"/>
        <v>0</v>
      </c>
      <c r="AU31" s="63">
        <f t="shared" si="0"/>
        <v>22000</v>
      </c>
      <c r="AV31" s="377"/>
    </row>
    <row r="32" spans="1:48" s="4" customFormat="1" ht="64.5" customHeight="1">
      <c r="A32" s="57"/>
      <c r="B32" s="132">
        <v>1</v>
      </c>
      <c r="C32" s="55" t="s">
        <v>216</v>
      </c>
      <c r="D32" s="63">
        <v>9000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379">
        <f t="shared" si="0"/>
        <v>9000</v>
      </c>
      <c r="AV32" s="378"/>
    </row>
    <row r="33" spans="1:48" s="4" customFormat="1" ht="48" customHeight="1">
      <c r="A33" s="57"/>
      <c r="B33" s="132">
        <v>2</v>
      </c>
      <c r="C33" s="55" t="s">
        <v>10</v>
      </c>
      <c r="D33" s="63">
        <v>3000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379">
        <f t="shared" si="0"/>
        <v>3000</v>
      </c>
      <c r="AV33" s="378"/>
    </row>
    <row r="34" spans="1:48" s="4" customFormat="1" ht="49.5" customHeight="1">
      <c r="A34" s="57"/>
      <c r="B34" s="132">
        <v>3</v>
      </c>
      <c r="C34" s="55" t="s">
        <v>11</v>
      </c>
      <c r="D34" s="63">
        <v>10000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379">
        <f t="shared" si="0"/>
        <v>10000</v>
      </c>
      <c r="AV34" s="378"/>
    </row>
    <row r="35" spans="1:48" s="4" customFormat="1" ht="55.5" customHeight="1">
      <c r="A35" s="57"/>
      <c r="B35" s="132">
        <v>214</v>
      </c>
      <c r="C35" s="65" t="s">
        <v>78</v>
      </c>
      <c r="D35" s="63">
        <f>D36</f>
        <v>5000</v>
      </c>
      <c r="E35" s="63">
        <f aca="true" t="shared" si="7" ref="E35:AT35">E36</f>
        <v>0</v>
      </c>
      <c r="F35" s="63">
        <f t="shared" si="7"/>
        <v>0</v>
      </c>
      <c r="G35" s="63">
        <f t="shared" si="7"/>
        <v>0</v>
      </c>
      <c r="H35" s="63">
        <f t="shared" si="7"/>
        <v>0</v>
      </c>
      <c r="I35" s="63">
        <f t="shared" si="7"/>
        <v>0</v>
      </c>
      <c r="J35" s="63">
        <f t="shared" si="7"/>
        <v>0</v>
      </c>
      <c r="K35" s="63">
        <f t="shared" si="7"/>
        <v>0</v>
      </c>
      <c r="L35" s="63">
        <f t="shared" si="7"/>
        <v>0</v>
      </c>
      <c r="M35" s="63">
        <f t="shared" si="7"/>
        <v>0</v>
      </c>
      <c r="N35" s="63">
        <f t="shared" si="7"/>
        <v>0</v>
      </c>
      <c r="O35" s="63">
        <f t="shared" si="7"/>
        <v>0</v>
      </c>
      <c r="P35" s="63">
        <f t="shared" si="7"/>
        <v>0</v>
      </c>
      <c r="Q35" s="63">
        <f t="shared" si="7"/>
        <v>0</v>
      </c>
      <c r="R35" s="63">
        <f t="shared" si="7"/>
        <v>0</v>
      </c>
      <c r="S35" s="63">
        <f t="shared" si="7"/>
        <v>0</v>
      </c>
      <c r="T35" s="63">
        <f t="shared" si="7"/>
        <v>0</v>
      </c>
      <c r="U35" s="63">
        <f t="shared" si="7"/>
        <v>0</v>
      </c>
      <c r="V35" s="63">
        <f t="shared" si="7"/>
        <v>0</v>
      </c>
      <c r="W35" s="63">
        <f t="shared" si="7"/>
        <v>0</v>
      </c>
      <c r="X35" s="63">
        <f t="shared" si="7"/>
        <v>0</v>
      </c>
      <c r="Y35" s="63">
        <f t="shared" si="7"/>
        <v>0</v>
      </c>
      <c r="Z35" s="63">
        <f t="shared" si="7"/>
        <v>0</v>
      </c>
      <c r="AA35" s="63">
        <f t="shared" si="7"/>
        <v>0</v>
      </c>
      <c r="AB35" s="63">
        <f t="shared" si="7"/>
        <v>0</v>
      </c>
      <c r="AC35" s="63">
        <f t="shared" si="7"/>
        <v>0</v>
      </c>
      <c r="AD35" s="63">
        <f t="shared" si="7"/>
        <v>0</v>
      </c>
      <c r="AE35" s="63">
        <f t="shared" si="7"/>
        <v>0</v>
      </c>
      <c r="AF35" s="63">
        <f t="shared" si="7"/>
        <v>0</v>
      </c>
      <c r="AG35" s="63">
        <f t="shared" si="7"/>
        <v>0</v>
      </c>
      <c r="AH35" s="63">
        <f t="shared" si="7"/>
        <v>0</v>
      </c>
      <c r="AI35" s="63">
        <f t="shared" si="7"/>
        <v>0</v>
      </c>
      <c r="AJ35" s="63">
        <f t="shared" si="7"/>
        <v>0</v>
      </c>
      <c r="AK35" s="63">
        <f t="shared" si="7"/>
        <v>0</v>
      </c>
      <c r="AL35" s="63">
        <f t="shared" si="7"/>
        <v>0</v>
      </c>
      <c r="AM35" s="63">
        <f t="shared" si="7"/>
        <v>0</v>
      </c>
      <c r="AN35" s="63">
        <f t="shared" si="7"/>
        <v>0</v>
      </c>
      <c r="AO35" s="63">
        <f t="shared" si="7"/>
        <v>0</v>
      </c>
      <c r="AP35" s="63">
        <f t="shared" si="7"/>
        <v>0</v>
      </c>
      <c r="AQ35" s="63">
        <f t="shared" si="7"/>
        <v>0</v>
      </c>
      <c r="AR35" s="63">
        <f t="shared" si="7"/>
        <v>0</v>
      </c>
      <c r="AS35" s="63">
        <f t="shared" si="7"/>
        <v>0</v>
      </c>
      <c r="AT35" s="63">
        <f t="shared" si="7"/>
        <v>0</v>
      </c>
      <c r="AU35" s="379">
        <f t="shared" si="0"/>
        <v>5000</v>
      </c>
      <c r="AV35" s="378"/>
    </row>
    <row r="36" spans="1:48" s="4" customFormat="1" ht="61.5" customHeight="1">
      <c r="A36" s="57"/>
      <c r="B36" s="132">
        <v>999</v>
      </c>
      <c r="C36" s="65" t="s">
        <v>81</v>
      </c>
      <c r="D36" s="63">
        <f>D37+D38+D39+D40</f>
        <v>5000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379">
        <f t="shared" si="0"/>
        <v>5000</v>
      </c>
      <c r="AV36" s="378" t="s">
        <v>251</v>
      </c>
    </row>
    <row r="37" spans="1:48" s="4" customFormat="1" ht="70.5" customHeight="1">
      <c r="A37" s="57"/>
      <c r="B37" s="132">
        <v>1</v>
      </c>
      <c r="C37" s="66" t="s">
        <v>22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379">
        <f t="shared" si="0"/>
        <v>0</v>
      </c>
      <c r="AV37" s="378" t="s">
        <v>251</v>
      </c>
    </row>
    <row r="38" spans="1:48" s="4" customFormat="1" ht="110.25" customHeight="1">
      <c r="A38" s="57"/>
      <c r="B38" s="132">
        <v>2</v>
      </c>
      <c r="C38" s="66" t="s">
        <v>217</v>
      </c>
      <c r="D38" s="63">
        <v>5000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379">
        <f t="shared" si="0"/>
        <v>5000</v>
      </c>
      <c r="AV38" s="378" t="s">
        <v>251</v>
      </c>
    </row>
    <row r="39" spans="1:48" s="4" customFormat="1" ht="49.5" customHeight="1">
      <c r="A39" s="57"/>
      <c r="B39" s="132">
        <v>3</v>
      </c>
      <c r="C39" s="66" t="s">
        <v>246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379">
        <f t="shared" si="0"/>
        <v>0</v>
      </c>
      <c r="AV39" s="378" t="s">
        <v>251</v>
      </c>
    </row>
    <row r="40" spans="1:48" s="4" customFormat="1" ht="126">
      <c r="A40" s="67"/>
      <c r="B40" s="386">
        <v>4</v>
      </c>
      <c r="C40" s="66" t="s">
        <v>247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379">
        <f t="shared" si="0"/>
        <v>0</v>
      </c>
      <c r="AV40" s="378" t="s">
        <v>251</v>
      </c>
    </row>
    <row r="41" spans="1:48" s="4" customFormat="1" ht="64.5" customHeight="1">
      <c r="A41" s="381" t="s">
        <v>63</v>
      </c>
      <c r="B41" s="381"/>
      <c r="C41" s="382"/>
      <c r="D41" s="78">
        <f aca="true" t="shared" si="8" ref="D41:AT41">D35+D31+D26+D23+D22+D21+D20+D19</f>
        <v>827000</v>
      </c>
      <c r="E41" s="78">
        <f t="shared" si="8"/>
        <v>80250</v>
      </c>
      <c r="F41" s="78">
        <f t="shared" si="8"/>
        <v>78250</v>
      </c>
      <c r="G41" s="78">
        <f t="shared" si="8"/>
        <v>78250</v>
      </c>
      <c r="H41" s="78">
        <f t="shared" si="8"/>
        <v>78250</v>
      </c>
      <c r="I41" s="78">
        <f t="shared" si="8"/>
        <v>78250</v>
      </c>
      <c r="J41" s="78">
        <f t="shared" si="8"/>
        <v>78250</v>
      </c>
      <c r="K41" s="78">
        <f t="shared" si="8"/>
        <v>78250</v>
      </c>
      <c r="L41" s="78">
        <f t="shared" si="8"/>
        <v>76250</v>
      </c>
      <c r="M41" s="78">
        <f t="shared" si="8"/>
        <v>93250</v>
      </c>
      <c r="N41" s="78">
        <f t="shared" si="8"/>
        <v>95250</v>
      </c>
      <c r="O41" s="78">
        <f t="shared" si="8"/>
        <v>95200</v>
      </c>
      <c r="P41" s="78">
        <f t="shared" si="8"/>
        <v>92250</v>
      </c>
      <c r="Q41" s="78">
        <f t="shared" si="8"/>
        <v>95250</v>
      </c>
      <c r="R41" s="78">
        <f t="shared" si="8"/>
        <v>52250</v>
      </c>
      <c r="S41" s="78">
        <f t="shared" si="8"/>
        <v>67250</v>
      </c>
      <c r="T41" s="78">
        <f t="shared" si="8"/>
        <v>66250</v>
      </c>
      <c r="U41" s="78">
        <f t="shared" si="8"/>
        <v>66200</v>
      </c>
      <c r="V41" s="78">
        <f t="shared" si="8"/>
        <v>67250</v>
      </c>
      <c r="W41" s="78">
        <f t="shared" si="8"/>
        <v>66250</v>
      </c>
      <c r="X41" s="78">
        <f t="shared" si="8"/>
        <v>66250</v>
      </c>
      <c r="Y41" s="78">
        <f t="shared" si="8"/>
        <v>68250</v>
      </c>
      <c r="Z41" s="78">
        <f t="shared" si="8"/>
        <v>67250</v>
      </c>
      <c r="AA41" s="78">
        <f t="shared" si="8"/>
        <v>66250</v>
      </c>
      <c r="AB41" s="78">
        <f t="shared" si="8"/>
        <v>65250</v>
      </c>
      <c r="AC41" s="78">
        <f t="shared" si="8"/>
        <v>65250</v>
      </c>
      <c r="AD41" s="78">
        <f t="shared" si="8"/>
        <v>65250</v>
      </c>
      <c r="AE41" s="78">
        <f t="shared" si="8"/>
        <v>72250</v>
      </c>
      <c r="AF41" s="78">
        <f t="shared" si="8"/>
        <v>88220</v>
      </c>
      <c r="AG41" s="78">
        <f t="shared" si="8"/>
        <v>86220</v>
      </c>
      <c r="AH41" s="78">
        <f t="shared" si="8"/>
        <v>66220</v>
      </c>
      <c r="AI41" s="78">
        <f t="shared" si="8"/>
        <v>67200</v>
      </c>
      <c r="AJ41" s="78">
        <f t="shared" si="8"/>
        <v>66250</v>
      </c>
      <c r="AK41" s="78">
        <f t="shared" si="8"/>
        <v>66200</v>
      </c>
      <c r="AL41" s="78">
        <f t="shared" si="8"/>
        <v>66220</v>
      </c>
      <c r="AM41" s="78">
        <f t="shared" si="8"/>
        <v>66240</v>
      </c>
      <c r="AN41" s="78">
        <f t="shared" si="8"/>
        <v>53220</v>
      </c>
      <c r="AO41" s="78">
        <f t="shared" si="8"/>
        <v>53220</v>
      </c>
      <c r="AP41" s="78">
        <f t="shared" si="8"/>
        <v>53220</v>
      </c>
      <c r="AQ41" s="78">
        <f t="shared" si="8"/>
        <v>53220</v>
      </c>
      <c r="AR41" s="78">
        <f t="shared" si="8"/>
        <v>53230</v>
      </c>
      <c r="AS41" s="78">
        <f t="shared" si="8"/>
        <v>53220</v>
      </c>
      <c r="AT41" s="78">
        <f t="shared" si="8"/>
        <v>55250</v>
      </c>
      <c r="AU41" s="60">
        <f t="shared" si="0"/>
        <v>3793000</v>
      </c>
      <c r="AV41" s="388"/>
    </row>
    <row r="42" spans="1:48" s="4" customFormat="1" ht="15.75">
      <c r="A42" s="132">
        <v>28</v>
      </c>
      <c r="B42" s="132"/>
      <c r="C42" s="55" t="s">
        <v>82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7"/>
      <c r="AT42" s="77"/>
      <c r="AU42" s="77"/>
      <c r="AV42" s="378"/>
    </row>
    <row r="43" spans="1:48" s="4" customFormat="1" ht="31.5">
      <c r="A43" s="132">
        <v>2821</v>
      </c>
      <c r="B43" s="132"/>
      <c r="C43" s="55" t="s">
        <v>83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7"/>
      <c r="AT43" s="77"/>
      <c r="AU43" s="77"/>
      <c r="AV43" s="378"/>
    </row>
    <row r="44" spans="1:48" s="4" customFormat="1" ht="45" customHeight="1">
      <c r="A44" s="207"/>
      <c r="B44" s="132">
        <v>303</v>
      </c>
      <c r="C44" s="55" t="s">
        <v>84</v>
      </c>
      <c r="D44" s="60">
        <f>SUM(D45)</f>
        <v>0</v>
      </c>
      <c r="E44" s="60">
        <f aca="true" t="shared" si="9" ref="E44:AU44">SUM(E45)</f>
        <v>0</v>
      </c>
      <c r="F44" s="60">
        <f t="shared" si="9"/>
        <v>0</v>
      </c>
      <c r="G44" s="60">
        <f t="shared" si="9"/>
        <v>0</v>
      </c>
      <c r="H44" s="60">
        <f t="shared" si="9"/>
        <v>0</v>
      </c>
      <c r="I44" s="60">
        <f t="shared" si="9"/>
        <v>0</v>
      </c>
      <c r="J44" s="60">
        <f t="shared" si="9"/>
        <v>0</v>
      </c>
      <c r="K44" s="60">
        <f t="shared" si="9"/>
        <v>0</v>
      </c>
      <c r="L44" s="60">
        <f t="shared" si="9"/>
        <v>0</v>
      </c>
      <c r="M44" s="60">
        <f t="shared" si="9"/>
        <v>0</v>
      </c>
      <c r="N44" s="60">
        <f t="shared" si="9"/>
        <v>0</v>
      </c>
      <c r="O44" s="60">
        <f t="shared" si="9"/>
        <v>0</v>
      </c>
      <c r="P44" s="60">
        <f t="shared" si="9"/>
        <v>0</v>
      </c>
      <c r="Q44" s="60">
        <f t="shared" si="9"/>
        <v>0</v>
      </c>
      <c r="R44" s="60">
        <f t="shared" si="9"/>
        <v>0</v>
      </c>
      <c r="S44" s="60">
        <f t="shared" si="9"/>
        <v>0</v>
      </c>
      <c r="T44" s="60">
        <f t="shared" si="9"/>
        <v>0</v>
      </c>
      <c r="U44" s="60">
        <f t="shared" si="9"/>
        <v>0</v>
      </c>
      <c r="V44" s="60">
        <f t="shared" si="9"/>
        <v>0</v>
      </c>
      <c r="W44" s="60">
        <f t="shared" si="9"/>
        <v>0</v>
      </c>
      <c r="X44" s="60">
        <f t="shared" si="9"/>
        <v>0</v>
      </c>
      <c r="Y44" s="60">
        <f t="shared" si="9"/>
        <v>0</v>
      </c>
      <c r="Z44" s="60">
        <f t="shared" si="9"/>
        <v>0</v>
      </c>
      <c r="AA44" s="60">
        <f t="shared" si="9"/>
        <v>0</v>
      </c>
      <c r="AB44" s="60">
        <f t="shared" si="9"/>
        <v>0</v>
      </c>
      <c r="AC44" s="60">
        <f t="shared" si="9"/>
        <v>0</v>
      </c>
      <c r="AD44" s="60">
        <f t="shared" si="9"/>
        <v>0</v>
      </c>
      <c r="AE44" s="60">
        <f t="shared" si="9"/>
        <v>0</v>
      </c>
      <c r="AF44" s="60">
        <f t="shared" si="9"/>
        <v>0</v>
      </c>
      <c r="AG44" s="60">
        <f t="shared" si="9"/>
        <v>0</v>
      </c>
      <c r="AH44" s="60">
        <f t="shared" si="9"/>
        <v>0</v>
      </c>
      <c r="AI44" s="60">
        <f t="shared" si="9"/>
        <v>0</v>
      </c>
      <c r="AJ44" s="60">
        <f t="shared" si="9"/>
        <v>0</v>
      </c>
      <c r="AK44" s="60">
        <f t="shared" si="9"/>
        <v>0</v>
      </c>
      <c r="AL44" s="60">
        <f t="shared" si="9"/>
        <v>0</v>
      </c>
      <c r="AM44" s="60">
        <f t="shared" si="9"/>
        <v>0</v>
      </c>
      <c r="AN44" s="60">
        <f t="shared" si="9"/>
        <v>0</v>
      </c>
      <c r="AO44" s="60">
        <f t="shared" si="9"/>
        <v>0</v>
      </c>
      <c r="AP44" s="60">
        <f t="shared" si="9"/>
        <v>0</v>
      </c>
      <c r="AQ44" s="60">
        <f t="shared" si="9"/>
        <v>0</v>
      </c>
      <c r="AR44" s="60">
        <f t="shared" si="9"/>
        <v>0</v>
      </c>
      <c r="AS44" s="60">
        <f t="shared" si="9"/>
        <v>0</v>
      </c>
      <c r="AT44" s="60">
        <f t="shared" si="9"/>
        <v>0</v>
      </c>
      <c r="AU44" s="60">
        <f t="shared" si="9"/>
        <v>0</v>
      </c>
      <c r="AV44" s="378"/>
    </row>
    <row r="45" spans="1:48" s="4" customFormat="1" ht="49.5" customHeight="1">
      <c r="A45" s="207"/>
      <c r="B45" s="132">
        <v>1</v>
      </c>
      <c r="C45" s="55" t="s">
        <v>114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  <c r="AO45" s="60">
        <v>0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80">
        <f t="shared" si="0"/>
        <v>0</v>
      </c>
      <c r="AV45" s="378" t="s">
        <v>251</v>
      </c>
    </row>
    <row r="46" spans="1:48" s="4" customFormat="1" ht="52.5" customHeight="1">
      <c r="A46" s="391" t="s">
        <v>63</v>
      </c>
      <c r="B46" s="391"/>
      <c r="C46" s="392"/>
      <c r="D46" s="60">
        <f>D44</f>
        <v>0</v>
      </c>
      <c r="E46" s="60">
        <f aca="true" t="shared" si="10" ref="E46:AU46">E44</f>
        <v>0</v>
      </c>
      <c r="F46" s="60">
        <f t="shared" si="10"/>
        <v>0</v>
      </c>
      <c r="G46" s="60">
        <f t="shared" si="10"/>
        <v>0</v>
      </c>
      <c r="H46" s="60">
        <f t="shared" si="10"/>
        <v>0</v>
      </c>
      <c r="I46" s="60">
        <f t="shared" si="10"/>
        <v>0</v>
      </c>
      <c r="J46" s="60">
        <f t="shared" si="10"/>
        <v>0</v>
      </c>
      <c r="K46" s="60">
        <f t="shared" si="10"/>
        <v>0</v>
      </c>
      <c r="L46" s="60">
        <f t="shared" si="10"/>
        <v>0</v>
      </c>
      <c r="M46" s="60">
        <f t="shared" si="10"/>
        <v>0</v>
      </c>
      <c r="N46" s="60">
        <f t="shared" si="10"/>
        <v>0</v>
      </c>
      <c r="O46" s="60">
        <f t="shared" si="10"/>
        <v>0</v>
      </c>
      <c r="P46" s="60">
        <f t="shared" si="10"/>
        <v>0</v>
      </c>
      <c r="Q46" s="60">
        <f t="shared" si="10"/>
        <v>0</v>
      </c>
      <c r="R46" s="60">
        <f t="shared" si="10"/>
        <v>0</v>
      </c>
      <c r="S46" s="60">
        <f t="shared" si="10"/>
        <v>0</v>
      </c>
      <c r="T46" s="60">
        <f t="shared" si="10"/>
        <v>0</v>
      </c>
      <c r="U46" s="60">
        <f t="shared" si="10"/>
        <v>0</v>
      </c>
      <c r="V46" s="60">
        <f t="shared" si="10"/>
        <v>0</v>
      </c>
      <c r="W46" s="60">
        <f t="shared" si="10"/>
        <v>0</v>
      </c>
      <c r="X46" s="60">
        <f t="shared" si="10"/>
        <v>0</v>
      </c>
      <c r="Y46" s="60">
        <f t="shared" si="10"/>
        <v>0</v>
      </c>
      <c r="Z46" s="60">
        <f t="shared" si="10"/>
        <v>0</v>
      </c>
      <c r="AA46" s="60">
        <f t="shared" si="10"/>
        <v>0</v>
      </c>
      <c r="AB46" s="60">
        <f t="shared" si="10"/>
        <v>0</v>
      </c>
      <c r="AC46" s="60">
        <f t="shared" si="10"/>
        <v>0</v>
      </c>
      <c r="AD46" s="60">
        <f t="shared" si="10"/>
        <v>0</v>
      </c>
      <c r="AE46" s="60">
        <f t="shared" si="10"/>
        <v>0</v>
      </c>
      <c r="AF46" s="60">
        <f t="shared" si="10"/>
        <v>0</v>
      </c>
      <c r="AG46" s="60">
        <f t="shared" si="10"/>
        <v>0</v>
      </c>
      <c r="AH46" s="60">
        <f t="shared" si="10"/>
        <v>0</v>
      </c>
      <c r="AI46" s="60">
        <f t="shared" si="10"/>
        <v>0</v>
      </c>
      <c r="AJ46" s="60">
        <f t="shared" si="10"/>
        <v>0</v>
      </c>
      <c r="AK46" s="60">
        <f t="shared" si="10"/>
        <v>0</v>
      </c>
      <c r="AL46" s="60">
        <f t="shared" si="10"/>
        <v>0</v>
      </c>
      <c r="AM46" s="60">
        <f t="shared" si="10"/>
        <v>0</v>
      </c>
      <c r="AN46" s="60">
        <f t="shared" si="10"/>
        <v>0</v>
      </c>
      <c r="AO46" s="60">
        <f t="shared" si="10"/>
        <v>0</v>
      </c>
      <c r="AP46" s="60">
        <f t="shared" si="10"/>
        <v>0</v>
      </c>
      <c r="AQ46" s="60">
        <f t="shared" si="10"/>
        <v>0</v>
      </c>
      <c r="AR46" s="60">
        <f t="shared" si="10"/>
        <v>0</v>
      </c>
      <c r="AS46" s="60">
        <f t="shared" si="10"/>
        <v>0</v>
      </c>
      <c r="AT46" s="60">
        <f t="shared" si="10"/>
        <v>0</v>
      </c>
      <c r="AU46" s="60">
        <f t="shared" si="10"/>
        <v>0</v>
      </c>
      <c r="AV46" s="393"/>
    </row>
    <row r="47" spans="1:48" s="4" customFormat="1" ht="72.75" customHeight="1">
      <c r="A47" s="381" t="s">
        <v>32</v>
      </c>
      <c r="B47" s="381"/>
      <c r="C47" s="382"/>
      <c r="D47" s="60">
        <f>D46+D41+D16+D13</f>
        <v>60177000</v>
      </c>
      <c r="E47" s="60">
        <f aca="true" t="shared" si="11" ref="E47:AU47">E46+E41+E16+E13</f>
        <v>997250</v>
      </c>
      <c r="F47" s="60">
        <f t="shared" si="11"/>
        <v>976250</v>
      </c>
      <c r="G47" s="60">
        <f t="shared" si="11"/>
        <v>938250</v>
      </c>
      <c r="H47" s="60">
        <f t="shared" si="11"/>
        <v>910250</v>
      </c>
      <c r="I47" s="60">
        <f t="shared" si="11"/>
        <v>910250</v>
      </c>
      <c r="J47" s="60">
        <f t="shared" si="11"/>
        <v>910250</v>
      </c>
      <c r="K47" s="60">
        <f t="shared" si="11"/>
        <v>910250</v>
      </c>
      <c r="L47" s="60">
        <f t="shared" si="11"/>
        <v>1211250</v>
      </c>
      <c r="M47" s="60">
        <f t="shared" si="11"/>
        <v>1225250</v>
      </c>
      <c r="N47" s="60">
        <f t="shared" si="11"/>
        <v>927250</v>
      </c>
      <c r="O47" s="60">
        <f t="shared" si="11"/>
        <v>1007200</v>
      </c>
      <c r="P47" s="60">
        <f t="shared" si="11"/>
        <v>1969250</v>
      </c>
      <c r="Q47" s="60">
        <f t="shared" si="11"/>
        <v>2247250</v>
      </c>
      <c r="R47" s="60">
        <f t="shared" si="11"/>
        <v>911250</v>
      </c>
      <c r="S47" s="60">
        <f t="shared" si="11"/>
        <v>926250</v>
      </c>
      <c r="T47" s="60">
        <f t="shared" si="11"/>
        <v>725250</v>
      </c>
      <c r="U47" s="60">
        <f t="shared" si="11"/>
        <v>845200</v>
      </c>
      <c r="V47" s="60">
        <f t="shared" si="11"/>
        <v>868250</v>
      </c>
      <c r="W47" s="60">
        <f t="shared" si="11"/>
        <v>827250</v>
      </c>
      <c r="X47" s="60">
        <f t="shared" si="11"/>
        <v>827250</v>
      </c>
      <c r="Y47" s="60">
        <f t="shared" si="11"/>
        <v>849250</v>
      </c>
      <c r="Z47" s="60">
        <f t="shared" si="11"/>
        <v>828250</v>
      </c>
      <c r="AA47" s="60">
        <f t="shared" si="11"/>
        <v>967250</v>
      </c>
      <c r="AB47" s="60">
        <f t="shared" si="11"/>
        <v>746250</v>
      </c>
      <c r="AC47" s="60">
        <f t="shared" si="11"/>
        <v>1036250</v>
      </c>
      <c r="AD47" s="60">
        <f t="shared" si="11"/>
        <v>976250</v>
      </c>
      <c r="AE47" s="60">
        <f t="shared" si="11"/>
        <v>979250</v>
      </c>
      <c r="AF47" s="60">
        <f t="shared" si="11"/>
        <v>845220</v>
      </c>
      <c r="AG47" s="60">
        <f t="shared" si="11"/>
        <v>786220</v>
      </c>
      <c r="AH47" s="60">
        <f t="shared" si="11"/>
        <v>1461220</v>
      </c>
      <c r="AI47" s="60">
        <f t="shared" si="11"/>
        <v>1037200</v>
      </c>
      <c r="AJ47" s="60">
        <f t="shared" si="11"/>
        <v>458250</v>
      </c>
      <c r="AK47" s="60">
        <f t="shared" si="11"/>
        <v>496200</v>
      </c>
      <c r="AL47" s="60">
        <f t="shared" si="11"/>
        <v>496220</v>
      </c>
      <c r="AM47" s="60">
        <f t="shared" si="11"/>
        <v>656240</v>
      </c>
      <c r="AN47" s="60">
        <f t="shared" si="11"/>
        <v>293220</v>
      </c>
      <c r="AO47" s="60">
        <f t="shared" si="11"/>
        <v>284220</v>
      </c>
      <c r="AP47" s="60">
        <f t="shared" si="11"/>
        <v>272220</v>
      </c>
      <c r="AQ47" s="60">
        <f t="shared" si="11"/>
        <v>272220</v>
      </c>
      <c r="AR47" s="60">
        <f t="shared" si="11"/>
        <v>497230</v>
      </c>
      <c r="AS47" s="60">
        <f t="shared" si="11"/>
        <v>497220</v>
      </c>
      <c r="AT47" s="60">
        <f t="shared" si="11"/>
        <v>559250</v>
      </c>
      <c r="AU47" s="60">
        <f t="shared" si="11"/>
        <v>96543000</v>
      </c>
      <c r="AV47" s="393"/>
    </row>
    <row r="48" spans="1:48" s="4" customFormat="1" ht="23.25" customHeight="1">
      <c r="A48" s="394" t="s">
        <v>41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77"/>
      <c r="AV48" s="396"/>
    </row>
    <row r="49" spans="1:48" s="4" customFormat="1" ht="15.75">
      <c r="A49" s="59">
        <v>22</v>
      </c>
      <c r="B49" s="386"/>
      <c r="C49" s="383" t="s">
        <v>105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7"/>
      <c r="AV49" s="377"/>
    </row>
    <row r="50" spans="1:48" s="4" customFormat="1" ht="15.75">
      <c r="A50" s="59">
        <v>2211</v>
      </c>
      <c r="B50" s="386"/>
      <c r="C50" s="383" t="s">
        <v>105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7"/>
      <c r="AV50" s="377"/>
    </row>
    <row r="51" spans="1:48" s="4" customFormat="1" ht="53.25" customHeight="1">
      <c r="A51" s="397"/>
      <c r="B51" s="132">
        <v>206</v>
      </c>
      <c r="C51" s="55" t="s">
        <v>59</v>
      </c>
      <c r="D51" s="60">
        <f>D52</f>
        <v>70000</v>
      </c>
      <c r="E51" s="60">
        <f aca="true" t="shared" si="12" ref="E51:AT51">E52</f>
        <v>0</v>
      </c>
      <c r="F51" s="60">
        <f t="shared" si="12"/>
        <v>0</v>
      </c>
      <c r="G51" s="60">
        <f t="shared" si="12"/>
        <v>0</v>
      </c>
      <c r="H51" s="60">
        <f t="shared" si="12"/>
        <v>0</v>
      </c>
      <c r="I51" s="60">
        <f t="shared" si="12"/>
        <v>0</v>
      </c>
      <c r="J51" s="60">
        <f t="shared" si="12"/>
        <v>0</v>
      </c>
      <c r="K51" s="60">
        <f t="shared" si="12"/>
        <v>0</v>
      </c>
      <c r="L51" s="60">
        <f t="shared" si="12"/>
        <v>0</v>
      </c>
      <c r="M51" s="60">
        <f t="shared" si="12"/>
        <v>0</v>
      </c>
      <c r="N51" s="60">
        <f t="shared" si="12"/>
        <v>0</v>
      </c>
      <c r="O51" s="60">
        <f t="shared" si="12"/>
        <v>0</v>
      </c>
      <c r="P51" s="60">
        <f t="shared" si="12"/>
        <v>0</v>
      </c>
      <c r="Q51" s="60">
        <f t="shared" si="12"/>
        <v>0</v>
      </c>
      <c r="R51" s="60">
        <f t="shared" si="12"/>
        <v>0</v>
      </c>
      <c r="S51" s="60">
        <f t="shared" si="12"/>
        <v>0</v>
      </c>
      <c r="T51" s="60">
        <f t="shared" si="12"/>
        <v>0</v>
      </c>
      <c r="U51" s="60">
        <f t="shared" si="12"/>
        <v>0</v>
      </c>
      <c r="V51" s="60">
        <f t="shared" si="12"/>
        <v>0</v>
      </c>
      <c r="W51" s="60">
        <f t="shared" si="12"/>
        <v>0</v>
      </c>
      <c r="X51" s="60">
        <f t="shared" si="12"/>
        <v>0</v>
      </c>
      <c r="Y51" s="60">
        <f t="shared" si="12"/>
        <v>0</v>
      </c>
      <c r="Z51" s="60">
        <f t="shared" si="12"/>
        <v>0</v>
      </c>
      <c r="AA51" s="60">
        <f t="shared" si="12"/>
        <v>0</v>
      </c>
      <c r="AB51" s="60">
        <f t="shared" si="12"/>
        <v>0</v>
      </c>
      <c r="AC51" s="60">
        <f t="shared" si="12"/>
        <v>0</v>
      </c>
      <c r="AD51" s="60">
        <f t="shared" si="12"/>
        <v>0</v>
      </c>
      <c r="AE51" s="60">
        <f t="shared" si="12"/>
        <v>0</v>
      </c>
      <c r="AF51" s="60">
        <f t="shared" si="12"/>
        <v>0</v>
      </c>
      <c r="AG51" s="60">
        <f t="shared" si="12"/>
        <v>0</v>
      </c>
      <c r="AH51" s="60">
        <f t="shared" si="12"/>
        <v>0</v>
      </c>
      <c r="AI51" s="60">
        <f t="shared" si="12"/>
        <v>0</v>
      </c>
      <c r="AJ51" s="60">
        <f t="shared" si="12"/>
        <v>0</v>
      </c>
      <c r="AK51" s="60">
        <f t="shared" si="12"/>
        <v>0</v>
      </c>
      <c r="AL51" s="60">
        <f t="shared" si="12"/>
        <v>0</v>
      </c>
      <c r="AM51" s="60">
        <f t="shared" si="12"/>
        <v>0</v>
      </c>
      <c r="AN51" s="60">
        <f t="shared" si="12"/>
        <v>0</v>
      </c>
      <c r="AO51" s="60">
        <f t="shared" si="12"/>
        <v>0</v>
      </c>
      <c r="AP51" s="60">
        <f t="shared" si="12"/>
        <v>0</v>
      </c>
      <c r="AQ51" s="60">
        <f t="shared" si="12"/>
        <v>0</v>
      </c>
      <c r="AR51" s="60">
        <f t="shared" si="12"/>
        <v>0</v>
      </c>
      <c r="AS51" s="60">
        <f t="shared" si="12"/>
        <v>0</v>
      </c>
      <c r="AT51" s="60">
        <f t="shared" si="12"/>
        <v>0</v>
      </c>
      <c r="AU51" s="77">
        <f t="shared" si="0"/>
        <v>70000</v>
      </c>
      <c r="AV51" s="398"/>
    </row>
    <row r="52" spans="1:48" s="4" customFormat="1" ht="57.75" customHeight="1">
      <c r="A52" s="399"/>
      <c r="B52" s="132">
        <v>1</v>
      </c>
      <c r="C52" s="55" t="s">
        <v>218</v>
      </c>
      <c r="D52" s="60">
        <v>70000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79">
        <v>0</v>
      </c>
      <c r="AI52" s="79">
        <v>0</v>
      </c>
      <c r="AJ52" s="79">
        <v>0</v>
      </c>
      <c r="AK52" s="79">
        <v>0</v>
      </c>
      <c r="AL52" s="79">
        <v>0</v>
      </c>
      <c r="AM52" s="79">
        <v>0</v>
      </c>
      <c r="AN52" s="79">
        <v>0</v>
      </c>
      <c r="AO52" s="79">
        <v>0</v>
      </c>
      <c r="AP52" s="79">
        <v>0</v>
      </c>
      <c r="AQ52" s="79">
        <v>0</v>
      </c>
      <c r="AR52" s="79">
        <v>0</v>
      </c>
      <c r="AS52" s="79">
        <v>0</v>
      </c>
      <c r="AT52" s="79">
        <v>0</v>
      </c>
      <c r="AU52" s="77">
        <f t="shared" si="0"/>
        <v>70000</v>
      </c>
      <c r="AV52" s="398" t="s">
        <v>251</v>
      </c>
    </row>
    <row r="53" spans="1:48" s="4" customFormat="1" ht="57" customHeight="1">
      <c r="A53" s="399"/>
      <c r="B53" s="132">
        <v>209</v>
      </c>
      <c r="C53" s="55" t="s">
        <v>60</v>
      </c>
      <c r="D53" s="60">
        <f>D54</f>
        <v>400000</v>
      </c>
      <c r="E53" s="79">
        <f aca="true" t="shared" si="13" ref="E53:AU53">E54</f>
        <v>0</v>
      </c>
      <c r="F53" s="79">
        <f t="shared" si="13"/>
        <v>0</v>
      </c>
      <c r="G53" s="79">
        <f t="shared" si="13"/>
        <v>0</v>
      </c>
      <c r="H53" s="79">
        <f t="shared" si="13"/>
        <v>0</v>
      </c>
      <c r="I53" s="79">
        <f t="shared" si="13"/>
        <v>0</v>
      </c>
      <c r="J53" s="79">
        <f t="shared" si="13"/>
        <v>0</v>
      </c>
      <c r="K53" s="79">
        <f t="shared" si="13"/>
        <v>0</v>
      </c>
      <c r="L53" s="79">
        <f t="shared" si="13"/>
        <v>0</v>
      </c>
      <c r="M53" s="79">
        <f t="shared" si="13"/>
        <v>0</v>
      </c>
      <c r="N53" s="79">
        <f t="shared" si="13"/>
        <v>0</v>
      </c>
      <c r="O53" s="79">
        <f t="shared" si="13"/>
        <v>0</v>
      </c>
      <c r="P53" s="79">
        <f t="shared" si="13"/>
        <v>0</v>
      </c>
      <c r="Q53" s="79">
        <f t="shared" si="13"/>
        <v>0</v>
      </c>
      <c r="R53" s="79">
        <f t="shared" si="13"/>
        <v>0</v>
      </c>
      <c r="S53" s="79">
        <f t="shared" si="13"/>
        <v>0</v>
      </c>
      <c r="T53" s="79">
        <f t="shared" si="13"/>
        <v>0</v>
      </c>
      <c r="U53" s="79">
        <f t="shared" si="13"/>
        <v>0</v>
      </c>
      <c r="V53" s="79">
        <f t="shared" si="13"/>
        <v>0</v>
      </c>
      <c r="W53" s="79">
        <f t="shared" si="13"/>
        <v>0</v>
      </c>
      <c r="X53" s="79">
        <f t="shared" si="13"/>
        <v>0</v>
      </c>
      <c r="Y53" s="79">
        <f t="shared" si="13"/>
        <v>0</v>
      </c>
      <c r="Z53" s="79">
        <f t="shared" si="13"/>
        <v>0</v>
      </c>
      <c r="AA53" s="79">
        <f t="shared" si="13"/>
        <v>0</v>
      </c>
      <c r="AB53" s="79">
        <f t="shared" si="13"/>
        <v>0</v>
      </c>
      <c r="AC53" s="79">
        <f t="shared" si="13"/>
        <v>0</v>
      </c>
      <c r="AD53" s="79">
        <f t="shared" si="13"/>
        <v>0</v>
      </c>
      <c r="AE53" s="79">
        <f t="shared" si="13"/>
        <v>0</v>
      </c>
      <c r="AF53" s="79">
        <f t="shared" si="13"/>
        <v>0</v>
      </c>
      <c r="AG53" s="79">
        <f t="shared" si="13"/>
        <v>0</v>
      </c>
      <c r="AH53" s="79">
        <f t="shared" si="13"/>
        <v>0</v>
      </c>
      <c r="AI53" s="79">
        <f t="shared" si="13"/>
        <v>0</v>
      </c>
      <c r="AJ53" s="79">
        <f t="shared" si="13"/>
        <v>0</v>
      </c>
      <c r="AK53" s="79">
        <f t="shared" si="13"/>
        <v>0</v>
      </c>
      <c r="AL53" s="79">
        <f t="shared" si="13"/>
        <v>0</v>
      </c>
      <c r="AM53" s="79">
        <f t="shared" si="13"/>
        <v>0</v>
      </c>
      <c r="AN53" s="79">
        <f t="shared" si="13"/>
        <v>0</v>
      </c>
      <c r="AO53" s="79">
        <f t="shared" si="13"/>
        <v>0</v>
      </c>
      <c r="AP53" s="79">
        <f t="shared" si="13"/>
        <v>0</v>
      </c>
      <c r="AQ53" s="79">
        <f t="shared" si="13"/>
        <v>0</v>
      </c>
      <c r="AR53" s="79">
        <f t="shared" si="13"/>
        <v>0</v>
      </c>
      <c r="AS53" s="79">
        <f t="shared" si="13"/>
        <v>0</v>
      </c>
      <c r="AT53" s="79">
        <f t="shared" si="13"/>
        <v>0</v>
      </c>
      <c r="AU53" s="79">
        <f t="shared" si="13"/>
        <v>400000</v>
      </c>
      <c r="AV53" s="398"/>
    </row>
    <row r="54" spans="1:48" s="4" customFormat="1" ht="81.75" customHeight="1">
      <c r="A54" s="399"/>
      <c r="B54" s="132">
        <v>1</v>
      </c>
      <c r="C54" s="55" t="s">
        <v>17</v>
      </c>
      <c r="D54" s="60">
        <v>400000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0</v>
      </c>
      <c r="AC54" s="79">
        <v>0</v>
      </c>
      <c r="AD54" s="79">
        <v>0</v>
      </c>
      <c r="AE54" s="79">
        <v>0</v>
      </c>
      <c r="AF54" s="79">
        <v>0</v>
      </c>
      <c r="AG54" s="79">
        <v>0</v>
      </c>
      <c r="AH54" s="79">
        <v>0</v>
      </c>
      <c r="AI54" s="79">
        <v>0</v>
      </c>
      <c r="AJ54" s="79">
        <v>0</v>
      </c>
      <c r="AK54" s="79">
        <v>0</v>
      </c>
      <c r="AL54" s="79">
        <v>0</v>
      </c>
      <c r="AM54" s="79">
        <v>0</v>
      </c>
      <c r="AN54" s="79">
        <v>0</v>
      </c>
      <c r="AO54" s="79">
        <v>0</v>
      </c>
      <c r="AP54" s="79">
        <v>0</v>
      </c>
      <c r="AQ54" s="79">
        <v>0</v>
      </c>
      <c r="AR54" s="79">
        <v>0</v>
      </c>
      <c r="AS54" s="79">
        <v>0</v>
      </c>
      <c r="AT54" s="79">
        <v>0</v>
      </c>
      <c r="AU54" s="77">
        <f t="shared" si="0"/>
        <v>400000</v>
      </c>
      <c r="AV54" s="398" t="s">
        <v>251</v>
      </c>
    </row>
    <row r="55" spans="1:48" s="4" customFormat="1" ht="81.75" customHeight="1">
      <c r="A55" s="399"/>
      <c r="B55" s="132">
        <v>214</v>
      </c>
      <c r="C55" s="65" t="s">
        <v>78</v>
      </c>
      <c r="D55" s="60">
        <f>D56+D61+D62</f>
        <v>18700000</v>
      </c>
      <c r="E55" s="60">
        <f aca="true" t="shared" si="14" ref="E55:AT55">E56+E61+E62</f>
        <v>0</v>
      </c>
      <c r="F55" s="60">
        <f t="shared" si="14"/>
        <v>0</v>
      </c>
      <c r="G55" s="60">
        <f t="shared" si="14"/>
        <v>0</v>
      </c>
      <c r="H55" s="60">
        <f t="shared" si="14"/>
        <v>0</v>
      </c>
      <c r="I55" s="60">
        <f t="shared" si="14"/>
        <v>0</v>
      </c>
      <c r="J55" s="60">
        <f t="shared" si="14"/>
        <v>0</v>
      </c>
      <c r="K55" s="60">
        <f t="shared" si="14"/>
        <v>0</v>
      </c>
      <c r="L55" s="60">
        <f t="shared" si="14"/>
        <v>0</v>
      </c>
      <c r="M55" s="60">
        <f t="shared" si="14"/>
        <v>0</v>
      </c>
      <c r="N55" s="60">
        <f t="shared" si="14"/>
        <v>0</v>
      </c>
      <c r="O55" s="60">
        <f t="shared" si="14"/>
        <v>0</v>
      </c>
      <c r="P55" s="60">
        <f t="shared" si="14"/>
        <v>0</v>
      </c>
      <c r="Q55" s="60">
        <f t="shared" si="14"/>
        <v>0</v>
      </c>
      <c r="R55" s="60">
        <f t="shared" si="14"/>
        <v>0</v>
      </c>
      <c r="S55" s="60">
        <f t="shared" si="14"/>
        <v>0</v>
      </c>
      <c r="T55" s="60">
        <f t="shared" si="14"/>
        <v>0</v>
      </c>
      <c r="U55" s="60">
        <f t="shared" si="14"/>
        <v>0</v>
      </c>
      <c r="V55" s="60">
        <f t="shared" si="14"/>
        <v>0</v>
      </c>
      <c r="W55" s="60">
        <f t="shared" si="14"/>
        <v>0</v>
      </c>
      <c r="X55" s="60">
        <f t="shared" si="14"/>
        <v>0</v>
      </c>
      <c r="Y55" s="60">
        <f t="shared" si="14"/>
        <v>0</v>
      </c>
      <c r="Z55" s="60">
        <f t="shared" si="14"/>
        <v>0</v>
      </c>
      <c r="AA55" s="60">
        <f t="shared" si="14"/>
        <v>0</v>
      </c>
      <c r="AB55" s="60">
        <f t="shared" si="14"/>
        <v>0</v>
      </c>
      <c r="AC55" s="60">
        <f t="shared" si="14"/>
        <v>0</v>
      </c>
      <c r="AD55" s="60">
        <f t="shared" si="14"/>
        <v>0</v>
      </c>
      <c r="AE55" s="60">
        <f t="shared" si="14"/>
        <v>0</v>
      </c>
      <c r="AF55" s="60">
        <f t="shared" si="14"/>
        <v>0</v>
      </c>
      <c r="AG55" s="60">
        <f t="shared" si="14"/>
        <v>0</v>
      </c>
      <c r="AH55" s="60">
        <f t="shared" si="14"/>
        <v>0</v>
      </c>
      <c r="AI55" s="60">
        <f t="shared" si="14"/>
        <v>0</v>
      </c>
      <c r="AJ55" s="60">
        <f t="shared" si="14"/>
        <v>0</v>
      </c>
      <c r="AK55" s="60">
        <f t="shared" si="14"/>
        <v>0</v>
      </c>
      <c r="AL55" s="60">
        <f t="shared" si="14"/>
        <v>0</v>
      </c>
      <c r="AM55" s="60">
        <f t="shared" si="14"/>
        <v>0</v>
      </c>
      <c r="AN55" s="60">
        <f t="shared" si="14"/>
        <v>0</v>
      </c>
      <c r="AO55" s="60">
        <f t="shared" si="14"/>
        <v>0</v>
      </c>
      <c r="AP55" s="60">
        <f t="shared" si="14"/>
        <v>0</v>
      </c>
      <c r="AQ55" s="60">
        <f t="shared" si="14"/>
        <v>0</v>
      </c>
      <c r="AR55" s="60">
        <f t="shared" si="14"/>
        <v>0</v>
      </c>
      <c r="AS55" s="60">
        <f t="shared" si="14"/>
        <v>0</v>
      </c>
      <c r="AT55" s="60">
        <f t="shared" si="14"/>
        <v>0</v>
      </c>
      <c r="AU55" s="77">
        <f t="shared" si="0"/>
        <v>18700000</v>
      </c>
      <c r="AV55" s="398"/>
    </row>
    <row r="56" spans="1:48" s="4" customFormat="1" ht="70.5" customHeight="1">
      <c r="A56" s="399"/>
      <c r="B56" s="68" t="s">
        <v>18</v>
      </c>
      <c r="C56" s="65" t="s">
        <v>19</v>
      </c>
      <c r="D56" s="60">
        <f>D57+D58+D59+D60</f>
        <v>700000</v>
      </c>
      <c r="E56" s="60">
        <f aca="true" t="shared" si="15" ref="E56:AT56">E57</f>
        <v>0</v>
      </c>
      <c r="F56" s="60">
        <f t="shared" si="15"/>
        <v>0</v>
      </c>
      <c r="G56" s="60">
        <f t="shared" si="15"/>
        <v>0</v>
      </c>
      <c r="H56" s="60">
        <f t="shared" si="15"/>
        <v>0</v>
      </c>
      <c r="I56" s="60">
        <f t="shared" si="15"/>
        <v>0</v>
      </c>
      <c r="J56" s="60">
        <f t="shared" si="15"/>
        <v>0</v>
      </c>
      <c r="K56" s="60">
        <f t="shared" si="15"/>
        <v>0</v>
      </c>
      <c r="L56" s="60">
        <f t="shared" si="15"/>
        <v>0</v>
      </c>
      <c r="M56" s="60">
        <f t="shared" si="15"/>
        <v>0</v>
      </c>
      <c r="N56" s="60">
        <f t="shared" si="15"/>
        <v>0</v>
      </c>
      <c r="O56" s="60">
        <f t="shared" si="15"/>
        <v>0</v>
      </c>
      <c r="P56" s="60">
        <f t="shared" si="15"/>
        <v>0</v>
      </c>
      <c r="Q56" s="60">
        <f t="shared" si="15"/>
        <v>0</v>
      </c>
      <c r="R56" s="60">
        <f t="shared" si="15"/>
        <v>0</v>
      </c>
      <c r="S56" s="60">
        <f t="shared" si="15"/>
        <v>0</v>
      </c>
      <c r="T56" s="60">
        <f t="shared" si="15"/>
        <v>0</v>
      </c>
      <c r="U56" s="60">
        <f t="shared" si="15"/>
        <v>0</v>
      </c>
      <c r="V56" s="60">
        <f t="shared" si="15"/>
        <v>0</v>
      </c>
      <c r="W56" s="60">
        <f t="shared" si="15"/>
        <v>0</v>
      </c>
      <c r="X56" s="60">
        <f t="shared" si="15"/>
        <v>0</v>
      </c>
      <c r="Y56" s="60">
        <f t="shared" si="15"/>
        <v>0</v>
      </c>
      <c r="Z56" s="60">
        <f t="shared" si="15"/>
        <v>0</v>
      </c>
      <c r="AA56" s="60">
        <f t="shared" si="15"/>
        <v>0</v>
      </c>
      <c r="AB56" s="60">
        <f t="shared" si="15"/>
        <v>0</v>
      </c>
      <c r="AC56" s="60">
        <f t="shared" si="15"/>
        <v>0</v>
      </c>
      <c r="AD56" s="60">
        <f t="shared" si="15"/>
        <v>0</v>
      </c>
      <c r="AE56" s="60">
        <f t="shared" si="15"/>
        <v>0</v>
      </c>
      <c r="AF56" s="60">
        <f t="shared" si="15"/>
        <v>0</v>
      </c>
      <c r="AG56" s="60">
        <f t="shared" si="15"/>
        <v>0</v>
      </c>
      <c r="AH56" s="60">
        <f t="shared" si="15"/>
        <v>0</v>
      </c>
      <c r="AI56" s="60">
        <f t="shared" si="15"/>
        <v>0</v>
      </c>
      <c r="AJ56" s="60">
        <f t="shared" si="15"/>
        <v>0</v>
      </c>
      <c r="AK56" s="60">
        <f t="shared" si="15"/>
        <v>0</v>
      </c>
      <c r="AL56" s="60">
        <f t="shared" si="15"/>
        <v>0</v>
      </c>
      <c r="AM56" s="60">
        <f t="shared" si="15"/>
        <v>0</v>
      </c>
      <c r="AN56" s="60">
        <f t="shared" si="15"/>
        <v>0</v>
      </c>
      <c r="AO56" s="60">
        <f t="shared" si="15"/>
        <v>0</v>
      </c>
      <c r="AP56" s="60">
        <f t="shared" si="15"/>
        <v>0</v>
      </c>
      <c r="AQ56" s="60">
        <f t="shared" si="15"/>
        <v>0</v>
      </c>
      <c r="AR56" s="60">
        <f t="shared" si="15"/>
        <v>0</v>
      </c>
      <c r="AS56" s="60">
        <f t="shared" si="15"/>
        <v>0</v>
      </c>
      <c r="AT56" s="60">
        <f t="shared" si="15"/>
        <v>0</v>
      </c>
      <c r="AU56" s="77">
        <f t="shared" si="0"/>
        <v>700000</v>
      </c>
      <c r="AV56" s="398" t="s">
        <v>251</v>
      </c>
    </row>
    <row r="57" spans="1:48" s="4" customFormat="1" ht="80.25" customHeight="1">
      <c r="A57" s="399"/>
      <c r="B57" s="68" t="s">
        <v>80</v>
      </c>
      <c r="C57" s="55" t="s">
        <v>279</v>
      </c>
      <c r="D57" s="60">
        <v>485000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81"/>
      <c r="AT57" s="81"/>
      <c r="AU57" s="77">
        <f t="shared" si="0"/>
        <v>485000</v>
      </c>
      <c r="AV57" s="398" t="s">
        <v>251</v>
      </c>
    </row>
    <row r="58" spans="1:48" s="4" customFormat="1" ht="80.25" customHeight="1">
      <c r="A58" s="399"/>
      <c r="B58" s="68">
        <v>2</v>
      </c>
      <c r="C58" s="55" t="s">
        <v>219</v>
      </c>
      <c r="D58" s="60">
        <v>150000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81"/>
      <c r="AT58" s="81"/>
      <c r="AU58" s="77">
        <f t="shared" si="0"/>
        <v>150000</v>
      </c>
      <c r="AV58" s="398"/>
    </row>
    <row r="59" spans="1:48" s="4" customFormat="1" ht="80.25" customHeight="1">
      <c r="A59" s="399"/>
      <c r="B59" s="68">
        <v>3</v>
      </c>
      <c r="C59" s="55" t="s">
        <v>23</v>
      </c>
      <c r="D59" s="60">
        <v>15000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81"/>
      <c r="AT59" s="81"/>
      <c r="AU59" s="77">
        <f t="shared" si="0"/>
        <v>15000</v>
      </c>
      <c r="AV59" s="398"/>
    </row>
    <row r="60" spans="1:48" s="4" customFormat="1" ht="80.25" customHeight="1">
      <c r="A60" s="399"/>
      <c r="B60" s="68">
        <v>4</v>
      </c>
      <c r="C60" s="55" t="s">
        <v>220</v>
      </c>
      <c r="D60" s="60">
        <v>50000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81"/>
      <c r="AT60" s="81"/>
      <c r="AU60" s="77">
        <f t="shared" si="0"/>
        <v>50000</v>
      </c>
      <c r="AV60" s="398"/>
    </row>
    <row r="61" spans="1:48" s="4" customFormat="1" ht="72" customHeight="1">
      <c r="A61" s="399"/>
      <c r="B61" s="386" t="s">
        <v>20</v>
      </c>
      <c r="C61" s="65" t="s">
        <v>21</v>
      </c>
      <c r="D61" s="60">
        <v>18000000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81"/>
      <c r="AT61" s="81"/>
      <c r="AU61" s="77">
        <f t="shared" si="0"/>
        <v>18000000</v>
      </c>
      <c r="AV61" s="398" t="s">
        <v>251</v>
      </c>
    </row>
    <row r="62" spans="1:48" s="4" customFormat="1" ht="73.5" customHeight="1" hidden="1">
      <c r="A62" s="399"/>
      <c r="B62" s="132">
        <v>999</v>
      </c>
      <c r="C62" s="65" t="s">
        <v>81</v>
      </c>
      <c r="D62" s="60">
        <v>0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81"/>
      <c r="AT62" s="81"/>
      <c r="AU62" s="77">
        <f t="shared" si="0"/>
        <v>0</v>
      </c>
      <c r="AV62" s="398"/>
    </row>
    <row r="63" spans="1:48" s="4" customFormat="1" ht="78.75" customHeight="1">
      <c r="A63" s="381" t="s">
        <v>63</v>
      </c>
      <c r="B63" s="381"/>
      <c r="C63" s="382"/>
      <c r="D63" s="79">
        <f>D55+D53+D51</f>
        <v>19170000</v>
      </c>
      <c r="E63" s="79">
        <f aca="true" t="shared" si="16" ref="E63:AU63">E55+E53+E51</f>
        <v>0</v>
      </c>
      <c r="F63" s="79">
        <f t="shared" si="16"/>
        <v>0</v>
      </c>
      <c r="G63" s="79">
        <f t="shared" si="16"/>
        <v>0</v>
      </c>
      <c r="H63" s="79">
        <f t="shared" si="16"/>
        <v>0</v>
      </c>
      <c r="I63" s="79">
        <f t="shared" si="16"/>
        <v>0</v>
      </c>
      <c r="J63" s="79">
        <f t="shared" si="16"/>
        <v>0</v>
      </c>
      <c r="K63" s="79">
        <f t="shared" si="16"/>
        <v>0</v>
      </c>
      <c r="L63" s="79">
        <f t="shared" si="16"/>
        <v>0</v>
      </c>
      <c r="M63" s="79">
        <f t="shared" si="16"/>
        <v>0</v>
      </c>
      <c r="N63" s="79">
        <f t="shared" si="16"/>
        <v>0</v>
      </c>
      <c r="O63" s="79">
        <f t="shared" si="16"/>
        <v>0</v>
      </c>
      <c r="P63" s="79">
        <f t="shared" si="16"/>
        <v>0</v>
      </c>
      <c r="Q63" s="79">
        <f t="shared" si="16"/>
        <v>0</v>
      </c>
      <c r="R63" s="79">
        <f t="shared" si="16"/>
        <v>0</v>
      </c>
      <c r="S63" s="79">
        <f t="shared" si="16"/>
        <v>0</v>
      </c>
      <c r="T63" s="79">
        <f t="shared" si="16"/>
        <v>0</v>
      </c>
      <c r="U63" s="79">
        <f t="shared" si="16"/>
        <v>0</v>
      </c>
      <c r="V63" s="79">
        <f t="shared" si="16"/>
        <v>0</v>
      </c>
      <c r="W63" s="79">
        <f t="shared" si="16"/>
        <v>0</v>
      </c>
      <c r="X63" s="79">
        <f t="shared" si="16"/>
        <v>0</v>
      </c>
      <c r="Y63" s="79">
        <f t="shared" si="16"/>
        <v>0</v>
      </c>
      <c r="Z63" s="79">
        <f t="shared" si="16"/>
        <v>0</v>
      </c>
      <c r="AA63" s="79">
        <f t="shared" si="16"/>
        <v>0</v>
      </c>
      <c r="AB63" s="79">
        <f t="shared" si="16"/>
        <v>0</v>
      </c>
      <c r="AC63" s="79">
        <f t="shared" si="16"/>
        <v>0</v>
      </c>
      <c r="AD63" s="79">
        <f t="shared" si="16"/>
        <v>0</v>
      </c>
      <c r="AE63" s="79">
        <f t="shared" si="16"/>
        <v>0</v>
      </c>
      <c r="AF63" s="79">
        <f t="shared" si="16"/>
        <v>0</v>
      </c>
      <c r="AG63" s="79">
        <f t="shared" si="16"/>
        <v>0</v>
      </c>
      <c r="AH63" s="79">
        <f t="shared" si="16"/>
        <v>0</v>
      </c>
      <c r="AI63" s="79">
        <f t="shared" si="16"/>
        <v>0</v>
      </c>
      <c r="AJ63" s="79">
        <f t="shared" si="16"/>
        <v>0</v>
      </c>
      <c r="AK63" s="79">
        <f t="shared" si="16"/>
        <v>0</v>
      </c>
      <c r="AL63" s="79">
        <f t="shared" si="16"/>
        <v>0</v>
      </c>
      <c r="AM63" s="79">
        <f t="shared" si="16"/>
        <v>0</v>
      </c>
      <c r="AN63" s="79">
        <f t="shared" si="16"/>
        <v>0</v>
      </c>
      <c r="AO63" s="79">
        <f t="shared" si="16"/>
        <v>0</v>
      </c>
      <c r="AP63" s="79">
        <f t="shared" si="16"/>
        <v>0</v>
      </c>
      <c r="AQ63" s="79">
        <f t="shared" si="16"/>
        <v>0</v>
      </c>
      <c r="AR63" s="79">
        <f t="shared" si="16"/>
        <v>0</v>
      </c>
      <c r="AS63" s="79">
        <f t="shared" si="16"/>
        <v>0</v>
      </c>
      <c r="AT63" s="79">
        <f t="shared" si="16"/>
        <v>0</v>
      </c>
      <c r="AU63" s="77">
        <f t="shared" si="16"/>
        <v>19170000</v>
      </c>
      <c r="AV63" s="377"/>
    </row>
    <row r="64" spans="1:48" s="4" customFormat="1" ht="78.75" customHeight="1">
      <c r="A64" s="381" t="s">
        <v>32</v>
      </c>
      <c r="B64" s="381"/>
      <c r="C64" s="382"/>
      <c r="D64" s="79">
        <f>D55+D53+D51</f>
        <v>19170000</v>
      </c>
      <c r="E64" s="79">
        <f aca="true" t="shared" si="17" ref="E64:AU64">E55+E53+E51</f>
        <v>0</v>
      </c>
      <c r="F64" s="79">
        <f t="shared" si="17"/>
        <v>0</v>
      </c>
      <c r="G64" s="79">
        <f t="shared" si="17"/>
        <v>0</v>
      </c>
      <c r="H64" s="79">
        <f t="shared" si="17"/>
        <v>0</v>
      </c>
      <c r="I64" s="79">
        <f t="shared" si="17"/>
        <v>0</v>
      </c>
      <c r="J64" s="79">
        <f t="shared" si="17"/>
        <v>0</v>
      </c>
      <c r="K64" s="79">
        <f t="shared" si="17"/>
        <v>0</v>
      </c>
      <c r="L64" s="79">
        <f t="shared" si="17"/>
        <v>0</v>
      </c>
      <c r="M64" s="79">
        <f t="shared" si="17"/>
        <v>0</v>
      </c>
      <c r="N64" s="79">
        <f t="shared" si="17"/>
        <v>0</v>
      </c>
      <c r="O64" s="79">
        <f t="shared" si="17"/>
        <v>0</v>
      </c>
      <c r="P64" s="79">
        <f t="shared" si="17"/>
        <v>0</v>
      </c>
      <c r="Q64" s="79">
        <f t="shared" si="17"/>
        <v>0</v>
      </c>
      <c r="R64" s="79">
        <f t="shared" si="17"/>
        <v>0</v>
      </c>
      <c r="S64" s="79">
        <f t="shared" si="17"/>
        <v>0</v>
      </c>
      <c r="T64" s="79">
        <f t="shared" si="17"/>
        <v>0</v>
      </c>
      <c r="U64" s="79">
        <f t="shared" si="17"/>
        <v>0</v>
      </c>
      <c r="V64" s="79">
        <f t="shared" si="17"/>
        <v>0</v>
      </c>
      <c r="W64" s="79">
        <f t="shared" si="17"/>
        <v>0</v>
      </c>
      <c r="X64" s="79">
        <f t="shared" si="17"/>
        <v>0</v>
      </c>
      <c r="Y64" s="79">
        <f t="shared" si="17"/>
        <v>0</v>
      </c>
      <c r="Z64" s="79">
        <f t="shared" si="17"/>
        <v>0</v>
      </c>
      <c r="AA64" s="79">
        <f t="shared" si="17"/>
        <v>0</v>
      </c>
      <c r="AB64" s="79">
        <f t="shared" si="17"/>
        <v>0</v>
      </c>
      <c r="AC64" s="79">
        <f t="shared" si="17"/>
        <v>0</v>
      </c>
      <c r="AD64" s="79">
        <f t="shared" si="17"/>
        <v>0</v>
      </c>
      <c r="AE64" s="79">
        <f t="shared" si="17"/>
        <v>0</v>
      </c>
      <c r="AF64" s="79">
        <f t="shared" si="17"/>
        <v>0</v>
      </c>
      <c r="AG64" s="79">
        <f t="shared" si="17"/>
        <v>0</v>
      </c>
      <c r="AH64" s="79">
        <f t="shared" si="17"/>
        <v>0</v>
      </c>
      <c r="AI64" s="79">
        <f t="shared" si="17"/>
        <v>0</v>
      </c>
      <c r="AJ64" s="79">
        <f t="shared" si="17"/>
        <v>0</v>
      </c>
      <c r="AK64" s="79">
        <f t="shared" si="17"/>
        <v>0</v>
      </c>
      <c r="AL64" s="79">
        <f t="shared" si="17"/>
        <v>0</v>
      </c>
      <c r="AM64" s="79">
        <f t="shared" si="17"/>
        <v>0</v>
      </c>
      <c r="AN64" s="79">
        <f t="shared" si="17"/>
        <v>0</v>
      </c>
      <c r="AO64" s="79">
        <f t="shared" si="17"/>
        <v>0</v>
      </c>
      <c r="AP64" s="79">
        <f t="shared" si="17"/>
        <v>0</v>
      </c>
      <c r="AQ64" s="79">
        <f t="shared" si="17"/>
        <v>0</v>
      </c>
      <c r="AR64" s="79">
        <f t="shared" si="17"/>
        <v>0</v>
      </c>
      <c r="AS64" s="79">
        <f t="shared" si="17"/>
        <v>0</v>
      </c>
      <c r="AT64" s="79">
        <f t="shared" si="17"/>
        <v>0</v>
      </c>
      <c r="AU64" s="77">
        <f t="shared" si="17"/>
        <v>19170000</v>
      </c>
      <c r="AV64" s="377"/>
    </row>
    <row r="65" spans="1:48" s="4" customFormat="1" ht="15.75">
      <c r="A65" s="400" t="s">
        <v>116</v>
      </c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2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81"/>
      <c r="AT65" s="81"/>
      <c r="AU65" s="77"/>
      <c r="AV65" s="398"/>
    </row>
    <row r="66" spans="1:48" s="4" customFormat="1" ht="31.5">
      <c r="A66" s="132">
        <v>21</v>
      </c>
      <c r="B66" s="69"/>
      <c r="C66" s="70" t="s">
        <v>47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81"/>
      <c r="AT66" s="81"/>
      <c r="AU66" s="77"/>
      <c r="AV66" s="398"/>
    </row>
    <row r="67" spans="1:48" s="4" customFormat="1" ht="47.25">
      <c r="A67" s="132">
        <v>2111</v>
      </c>
      <c r="B67" s="69"/>
      <c r="C67" s="70" t="s">
        <v>48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81"/>
      <c r="AT67" s="81"/>
      <c r="AU67" s="77"/>
      <c r="AV67" s="398"/>
    </row>
    <row r="68" spans="1:48" s="4" customFormat="1" ht="76.5" customHeight="1">
      <c r="A68" s="71"/>
      <c r="B68" s="132">
        <v>110</v>
      </c>
      <c r="C68" s="65" t="s">
        <v>1</v>
      </c>
      <c r="D68" s="63">
        <v>4000000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379">
        <f>SUM(D68:AT68)</f>
        <v>4000000</v>
      </c>
      <c r="AV68" s="32" t="s">
        <v>251</v>
      </c>
    </row>
    <row r="69" spans="1:48" s="4" customFormat="1" ht="74.25" customHeight="1">
      <c r="A69" s="391" t="s">
        <v>63</v>
      </c>
      <c r="B69" s="391"/>
      <c r="C69" s="392"/>
      <c r="D69" s="60">
        <f>D68</f>
        <v>4000000</v>
      </c>
      <c r="E69" s="60">
        <f aca="true" t="shared" si="18" ref="E69:AT70">E68</f>
        <v>0</v>
      </c>
      <c r="F69" s="60">
        <f t="shared" si="18"/>
        <v>0</v>
      </c>
      <c r="G69" s="60">
        <f t="shared" si="18"/>
        <v>0</v>
      </c>
      <c r="H69" s="60">
        <f t="shared" si="18"/>
        <v>0</v>
      </c>
      <c r="I69" s="60">
        <f t="shared" si="18"/>
        <v>0</v>
      </c>
      <c r="J69" s="60">
        <f t="shared" si="18"/>
        <v>0</v>
      </c>
      <c r="K69" s="60">
        <f t="shared" si="18"/>
        <v>0</v>
      </c>
      <c r="L69" s="60">
        <f t="shared" si="18"/>
        <v>0</v>
      </c>
      <c r="M69" s="60">
        <f t="shared" si="18"/>
        <v>0</v>
      </c>
      <c r="N69" s="60">
        <f t="shared" si="18"/>
        <v>0</v>
      </c>
      <c r="O69" s="60">
        <f t="shared" si="18"/>
        <v>0</v>
      </c>
      <c r="P69" s="60">
        <f t="shared" si="18"/>
        <v>0</v>
      </c>
      <c r="Q69" s="60">
        <f t="shared" si="18"/>
        <v>0</v>
      </c>
      <c r="R69" s="60">
        <f t="shared" si="18"/>
        <v>0</v>
      </c>
      <c r="S69" s="60">
        <f t="shared" si="18"/>
        <v>0</v>
      </c>
      <c r="T69" s="60">
        <f t="shared" si="18"/>
        <v>0</v>
      </c>
      <c r="U69" s="60">
        <f t="shared" si="18"/>
        <v>0</v>
      </c>
      <c r="V69" s="60">
        <f t="shared" si="18"/>
        <v>0</v>
      </c>
      <c r="W69" s="60">
        <f t="shared" si="18"/>
        <v>0</v>
      </c>
      <c r="X69" s="60">
        <f t="shared" si="18"/>
        <v>0</v>
      </c>
      <c r="Y69" s="60">
        <f t="shared" si="18"/>
        <v>0</v>
      </c>
      <c r="Z69" s="60">
        <f t="shared" si="18"/>
        <v>0</v>
      </c>
      <c r="AA69" s="60">
        <f t="shared" si="18"/>
        <v>0</v>
      </c>
      <c r="AB69" s="60">
        <f t="shared" si="18"/>
        <v>0</v>
      </c>
      <c r="AC69" s="60">
        <f t="shared" si="18"/>
        <v>0</v>
      </c>
      <c r="AD69" s="60">
        <f t="shared" si="18"/>
        <v>0</v>
      </c>
      <c r="AE69" s="60">
        <f t="shared" si="18"/>
        <v>0</v>
      </c>
      <c r="AF69" s="60">
        <f t="shared" si="18"/>
        <v>0</v>
      </c>
      <c r="AG69" s="60">
        <f t="shared" si="18"/>
        <v>0</v>
      </c>
      <c r="AH69" s="60">
        <f t="shared" si="18"/>
        <v>0</v>
      </c>
      <c r="AI69" s="60">
        <f t="shared" si="18"/>
        <v>0</v>
      </c>
      <c r="AJ69" s="60">
        <f t="shared" si="18"/>
        <v>0</v>
      </c>
      <c r="AK69" s="60">
        <f t="shared" si="18"/>
        <v>0</v>
      </c>
      <c r="AL69" s="60">
        <f t="shared" si="18"/>
        <v>0</v>
      </c>
      <c r="AM69" s="60">
        <f t="shared" si="18"/>
        <v>0</v>
      </c>
      <c r="AN69" s="60">
        <f t="shared" si="18"/>
        <v>0</v>
      </c>
      <c r="AO69" s="60">
        <f t="shared" si="18"/>
        <v>0</v>
      </c>
      <c r="AP69" s="60">
        <f t="shared" si="18"/>
        <v>0</v>
      </c>
      <c r="AQ69" s="60">
        <f t="shared" si="18"/>
        <v>0</v>
      </c>
      <c r="AR69" s="60">
        <f t="shared" si="18"/>
        <v>0</v>
      </c>
      <c r="AS69" s="60">
        <f t="shared" si="18"/>
        <v>0</v>
      </c>
      <c r="AT69" s="60">
        <f t="shared" si="18"/>
        <v>0</v>
      </c>
      <c r="AU69" s="81">
        <f>SUM(D69:AT69)</f>
        <v>4000000</v>
      </c>
      <c r="AV69" s="398"/>
    </row>
    <row r="70" spans="1:48" s="4" customFormat="1" ht="66">
      <c r="A70" s="391" t="s">
        <v>32</v>
      </c>
      <c r="B70" s="391"/>
      <c r="C70" s="392"/>
      <c r="D70" s="60">
        <f>D69</f>
        <v>4000000</v>
      </c>
      <c r="E70" s="60">
        <f t="shared" si="18"/>
        <v>0</v>
      </c>
      <c r="F70" s="60">
        <f t="shared" si="18"/>
        <v>0</v>
      </c>
      <c r="G70" s="60">
        <f t="shared" si="18"/>
        <v>0</v>
      </c>
      <c r="H70" s="60">
        <f t="shared" si="18"/>
        <v>0</v>
      </c>
      <c r="I70" s="60">
        <f t="shared" si="18"/>
        <v>0</v>
      </c>
      <c r="J70" s="60">
        <f t="shared" si="18"/>
        <v>0</v>
      </c>
      <c r="K70" s="60">
        <f t="shared" si="18"/>
        <v>0</v>
      </c>
      <c r="L70" s="60">
        <f t="shared" si="18"/>
        <v>0</v>
      </c>
      <c r="M70" s="60">
        <f t="shared" si="18"/>
        <v>0</v>
      </c>
      <c r="N70" s="60">
        <f t="shared" si="18"/>
        <v>0</v>
      </c>
      <c r="O70" s="60">
        <f t="shared" si="18"/>
        <v>0</v>
      </c>
      <c r="P70" s="60">
        <f t="shared" si="18"/>
        <v>0</v>
      </c>
      <c r="Q70" s="60">
        <f t="shared" si="18"/>
        <v>0</v>
      </c>
      <c r="R70" s="60">
        <f t="shared" si="18"/>
        <v>0</v>
      </c>
      <c r="S70" s="60">
        <f t="shared" si="18"/>
        <v>0</v>
      </c>
      <c r="T70" s="60">
        <f t="shared" si="18"/>
        <v>0</v>
      </c>
      <c r="U70" s="60">
        <f t="shared" si="18"/>
        <v>0</v>
      </c>
      <c r="V70" s="60">
        <f t="shared" si="18"/>
        <v>0</v>
      </c>
      <c r="W70" s="60">
        <f t="shared" si="18"/>
        <v>0</v>
      </c>
      <c r="X70" s="60">
        <f t="shared" si="18"/>
        <v>0</v>
      </c>
      <c r="Y70" s="60">
        <f t="shared" si="18"/>
        <v>0</v>
      </c>
      <c r="Z70" s="60">
        <f t="shared" si="18"/>
        <v>0</v>
      </c>
      <c r="AA70" s="60">
        <f t="shared" si="18"/>
        <v>0</v>
      </c>
      <c r="AB70" s="60">
        <f t="shared" si="18"/>
        <v>0</v>
      </c>
      <c r="AC70" s="60">
        <f t="shared" si="18"/>
        <v>0</v>
      </c>
      <c r="AD70" s="60">
        <f t="shared" si="18"/>
        <v>0</v>
      </c>
      <c r="AE70" s="60">
        <f t="shared" si="18"/>
        <v>0</v>
      </c>
      <c r="AF70" s="60">
        <f t="shared" si="18"/>
        <v>0</v>
      </c>
      <c r="AG70" s="60">
        <f t="shared" si="18"/>
        <v>0</v>
      </c>
      <c r="AH70" s="60">
        <f t="shared" si="18"/>
        <v>0</v>
      </c>
      <c r="AI70" s="60">
        <f t="shared" si="18"/>
        <v>0</v>
      </c>
      <c r="AJ70" s="60">
        <f t="shared" si="18"/>
        <v>0</v>
      </c>
      <c r="AK70" s="60">
        <f t="shared" si="18"/>
        <v>0</v>
      </c>
      <c r="AL70" s="60">
        <f t="shared" si="18"/>
        <v>0</v>
      </c>
      <c r="AM70" s="60">
        <f t="shared" si="18"/>
        <v>0</v>
      </c>
      <c r="AN70" s="60">
        <f t="shared" si="18"/>
        <v>0</v>
      </c>
      <c r="AO70" s="60">
        <f t="shared" si="18"/>
        <v>0</v>
      </c>
      <c r="AP70" s="60">
        <f t="shared" si="18"/>
        <v>0</v>
      </c>
      <c r="AQ70" s="60">
        <f t="shared" si="18"/>
        <v>0</v>
      </c>
      <c r="AR70" s="60">
        <f t="shared" si="18"/>
        <v>0</v>
      </c>
      <c r="AS70" s="60">
        <f t="shared" si="18"/>
        <v>0</v>
      </c>
      <c r="AT70" s="60">
        <f t="shared" si="18"/>
        <v>0</v>
      </c>
      <c r="AU70" s="81">
        <f>SUM(D70:AT70)</f>
        <v>4000000</v>
      </c>
      <c r="AV70" s="398"/>
    </row>
    <row r="71" spans="1:48" s="4" customFormat="1" ht="85.5" customHeight="1">
      <c r="A71" s="391" t="s">
        <v>85</v>
      </c>
      <c r="B71" s="391"/>
      <c r="C71" s="392"/>
      <c r="D71" s="60">
        <f aca="true" t="shared" si="19" ref="D71:AU71">D70+D64+D47</f>
        <v>83347000</v>
      </c>
      <c r="E71" s="60">
        <f t="shared" si="19"/>
        <v>997250</v>
      </c>
      <c r="F71" s="60">
        <f t="shared" si="19"/>
        <v>976250</v>
      </c>
      <c r="G71" s="60">
        <f t="shared" si="19"/>
        <v>938250</v>
      </c>
      <c r="H71" s="60">
        <f t="shared" si="19"/>
        <v>910250</v>
      </c>
      <c r="I71" s="60">
        <f t="shared" si="19"/>
        <v>910250</v>
      </c>
      <c r="J71" s="60">
        <f t="shared" si="19"/>
        <v>910250</v>
      </c>
      <c r="K71" s="60">
        <f t="shared" si="19"/>
        <v>910250</v>
      </c>
      <c r="L71" s="60">
        <f t="shared" si="19"/>
        <v>1211250</v>
      </c>
      <c r="M71" s="60">
        <f t="shared" si="19"/>
        <v>1225250</v>
      </c>
      <c r="N71" s="60">
        <f t="shared" si="19"/>
        <v>927250</v>
      </c>
      <c r="O71" s="60">
        <f t="shared" si="19"/>
        <v>1007200</v>
      </c>
      <c r="P71" s="60">
        <f t="shared" si="19"/>
        <v>1969250</v>
      </c>
      <c r="Q71" s="60">
        <f t="shared" si="19"/>
        <v>2247250</v>
      </c>
      <c r="R71" s="60">
        <f t="shared" si="19"/>
        <v>911250</v>
      </c>
      <c r="S71" s="60">
        <f t="shared" si="19"/>
        <v>926250</v>
      </c>
      <c r="T71" s="60">
        <f t="shared" si="19"/>
        <v>725250</v>
      </c>
      <c r="U71" s="60">
        <f t="shared" si="19"/>
        <v>845200</v>
      </c>
      <c r="V71" s="60">
        <f t="shared" si="19"/>
        <v>868250</v>
      </c>
      <c r="W71" s="60">
        <f t="shared" si="19"/>
        <v>827250</v>
      </c>
      <c r="X71" s="60">
        <f t="shared" si="19"/>
        <v>827250</v>
      </c>
      <c r="Y71" s="60">
        <f t="shared" si="19"/>
        <v>849250</v>
      </c>
      <c r="Z71" s="60">
        <f t="shared" si="19"/>
        <v>828250</v>
      </c>
      <c r="AA71" s="60">
        <f t="shared" si="19"/>
        <v>967250</v>
      </c>
      <c r="AB71" s="60">
        <f t="shared" si="19"/>
        <v>746250</v>
      </c>
      <c r="AC71" s="60">
        <f t="shared" si="19"/>
        <v>1036250</v>
      </c>
      <c r="AD71" s="60">
        <f t="shared" si="19"/>
        <v>976250</v>
      </c>
      <c r="AE71" s="60">
        <f t="shared" si="19"/>
        <v>979250</v>
      </c>
      <c r="AF71" s="60">
        <f t="shared" si="19"/>
        <v>845220</v>
      </c>
      <c r="AG71" s="60">
        <f t="shared" si="19"/>
        <v>786220</v>
      </c>
      <c r="AH71" s="60">
        <f t="shared" si="19"/>
        <v>1461220</v>
      </c>
      <c r="AI71" s="60">
        <f t="shared" si="19"/>
        <v>1037200</v>
      </c>
      <c r="AJ71" s="60">
        <f t="shared" si="19"/>
        <v>458250</v>
      </c>
      <c r="AK71" s="60">
        <f t="shared" si="19"/>
        <v>496200</v>
      </c>
      <c r="AL71" s="60">
        <f t="shared" si="19"/>
        <v>496220</v>
      </c>
      <c r="AM71" s="60">
        <f t="shared" si="19"/>
        <v>656240</v>
      </c>
      <c r="AN71" s="60">
        <f t="shared" si="19"/>
        <v>293220</v>
      </c>
      <c r="AO71" s="60">
        <f t="shared" si="19"/>
        <v>284220</v>
      </c>
      <c r="AP71" s="60">
        <f t="shared" si="19"/>
        <v>272220</v>
      </c>
      <c r="AQ71" s="60">
        <f t="shared" si="19"/>
        <v>272220</v>
      </c>
      <c r="AR71" s="60">
        <f t="shared" si="19"/>
        <v>497230</v>
      </c>
      <c r="AS71" s="60">
        <f t="shared" si="19"/>
        <v>497220</v>
      </c>
      <c r="AT71" s="60">
        <f t="shared" si="19"/>
        <v>559250</v>
      </c>
      <c r="AU71" s="60">
        <f t="shared" si="19"/>
        <v>119713000</v>
      </c>
      <c r="AV71" s="398"/>
    </row>
  </sheetData>
  <sheetProtection/>
  <mergeCells count="16">
    <mergeCell ref="A1:U1"/>
    <mergeCell ref="A48:Q48"/>
    <mergeCell ref="A65:V65"/>
    <mergeCell ref="A71:C71"/>
    <mergeCell ref="A5:A11"/>
    <mergeCell ref="A16:C16"/>
    <mergeCell ref="A13:C13"/>
    <mergeCell ref="A64:C64"/>
    <mergeCell ref="A69:C69"/>
    <mergeCell ref="A70:C70"/>
    <mergeCell ref="A47:C47"/>
    <mergeCell ref="A63:C63"/>
    <mergeCell ref="A44:A45"/>
    <mergeCell ref="A51:A62"/>
    <mergeCell ref="A46:C46"/>
    <mergeCell ref="A41:C41"/>
  </mergeCells>
  <printOptions horizontalCentered="1"/>
  <pageMargins left="0.1968503937007874" right="0.15748031496062992" top="0.8267716535433072" bottom="0.3937007874015748" header="0.2755905511811024" footer="0.1968503937007874"/>
  <pageSetup horizontalDpi="300" verticalDpi="300" orientation="landscape" paperSize="9" scale="70" r:id="rId1"/>
  <headerFooter alignWithMargins="0">
    <oddHeader>&amp;C&amp;"Arial,غامق"&amp;12بيان النفقات الجارية لمديريات التربية والتعليم للعام 2023&amp;R
الفصل : 2501 وزارة التربية والتعليم
البرنامج : 4430 التعليم الثانوي</oddHeader>
    <oddFooter>&amp;LForm# QF 27-56 rev.a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Z25"/>
  <sheetViews>
    <sheetView rightToLeft="1" tabSelected="1" zoomScale="145" zoomScaleNormal="145" zoomScalePageLayoutView="0" workbookViewId="0" topLeftCell="W1">
      <selection activeCell="AK6" sqref="AK6"/>
    </sheetView>
  </sheetViews>
  <sheetFormatPr defaultColWidth="9.140625" defaultRowHeight="12.75"/>
  <cols>
    <col min="1" max="2" width="5.140625" style="14" bestFit="1" customWidth="1"/>
    <col min="3" max="3" width="13.140625" style="14" customWidth="1"/>
    <col min="4" max="15" width="3.57421875" style="3" customWidth="1"/>
    <col min="16" max="39" width="4.140625" style="3" bestFit="1" customWidth="1"/>
    <col min="40" max="47" width="3.57421875" style="3" customWidth="1"/>
    <col min="48" max="48" width="5.57421875" style="3" customWidth="1"/>
    <col min="49" max="49" width="12.28125" style="10" bestFit="1" customWidth="1"/>
    <col min="50" max="51" width="9.140625" style="10" customWidth="1"/>
    <col min="52" max="52" width="12.28125" style="10" bestFit="1" customWidth="1"/>
    <col min="53" max="16384" width="9.140625" style="10" customWidth="1"/>
  </cols>
  <sheetData>
    <row r="1" spans="1:48" s="17" customFormat="1" ht="22.5" customHeight="1">
      <c r="A1" s="211" t="s">
        <v>42</v>
      </c>
      <c r="B1" s="211"/>
      <c r="C1" s="21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07.25" customHeight="1">
      <c r="A2" s="7" t="s">
        <v>44</v>
      </c>
      <c r="B2" s="7" t="s">
        <v>45</v>
      </c>
      <c r="C2" s="1" t="s">
        <v>46</v>
      </c>
      <c r="D2" s="7" t="s">
        <v>118</v>
      </c>
      <c r="E2" s="7" t="s">
        <v>174</v>
      </c>
      <c r="F2" s="7" t="s">
        <v>175</v>
      </c>
      <c r="G2" s="7" t="s">
        <v>176</v>
      </c>
      <c r="H2" s="7" t="s">
        <v>177</v>
      </c>
      <c r="I2" s="7" t="s">
        <v>178</v>
      </c>
      <c r="J2" s="7" t="s">
        <v>119</v>
      </c>
      <c r="K2" s="7" t="s">
        <v>120</v>
      </c>
      <c r="L2" s="7" t="s">
        <v>121</v>
      </c>
      <c r="M2" s="7" t="s">
        <v>122</v>
      </c>
      <c r="N2" s="7" t="s">
        <v>123</v>
      </c>
      <c r="O2" s="7" t="s">
        <v>124</v>
      </c>
      <c r="P2" s="7" t="s">
        <v>125</v>
      </c>
      <c r="Q2" s="7" t="s">
        <v>126</v>
      </c>
      <c r="R2" s="7" t="s">
        <v>179</v>
      </c>
      <c r="S2" s="7" t="s">
        <v>180</v>
      </c>
      <c r="T2" s="7" t="s">
        <v>181</v>
      </c>
      <c r="U2" s="7" t="s">
        <v>182</v>
      </c>
      <c r="V2" s="7" t="s">
        <v>183</v>
      </c>
      <c r="W2" s="7" t="s">
        <v>184</v>
      </c>
      <c r="X2" s="7" t="s">
        <v>185</v>
      </c>
      <c r="Y2" s="7" t="s">
        <v>127</v>
      </c>
      <c r="Z2" s="7" t="s">
        <v>128</v>
      </c>
      <c r="AA2" s="7" t="s">
        <v>129</v>
      </c>
      <c r="AB2" s="7" t="s">
        <v>130</v>
      </c>
      <c r="AC2" s="7" t="s">
        <v>131</v>
      </c>
      <c r="AD2" s="7" t="s">
        <v>132</v>
      </c>
      <c r="AE2" s="7" t="s">
        <v>133</v>
      </c>
      <c r="AF2" s="7" t="s">
        <v>134</v>
      </c>
      <c r="AG2" s="7" t="s">
        <v>135</v>
      </c>
      <c r="AH2" s="7" t="s">
        <v>136</v>
      </c>
      <c r="AI2" s="7" t="s">
        <v>137</v>
      </c>
      <c r="AJ2" s="7" t="s">
        <v>138</v>
      </c>
      <c r="AK2" s="7" t="s">
        <v>139</v>
      </c>
      <c r="AL2" s="7" t="s">
        <v>140</v>
      </c>
      <c r="AM2" s="7" t="s">
        <v>141</v>
      </c>
      <c r="AN2" s="7" t="s">
        <v>142</v>
      </c>
      <c r="AO2" s="7" t="s">
        <v>143</v>
      </c>
      <c r="AP2" s="7" t="s">
        <v>144</v>
      </c>
      <c r="AQ2" s="7" t="s">
        <v>145</v>
      </c>
      <c r="AR2" s="7" t="s">
        <v>146</v>
      </c>
      <c r="AS2" s="7" t="s">
        <v>147</v>
      </c>
      <c r="AT2" s="7" t="s">
        <v>148</v>
      </c>
      <c r="AU2" s="26" t="s">
        <v>63</v>
      </c>
      <c r="AV2" s="7" t="s">
        <v>149</v>
      </c>
    </row>
    <row r="3" spans="1:48" s="12" customFormat="1" ht="12.75">
      <c r="A3" s="9">
        <v>21</v>
      </c>
      <c r="B3" s="9"/>
      <c r="C3" s="19" t="s">
        <v>47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</row>
    <row r="4" spans="1:48" s="12" customFormat="1" ht="12.75">
      <c r="A4" s="9">
        <v>2111</v>
      </c>
      <c r="B4" s="9"/>
      <c r="C4" s="19" t="s">
        <v>48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</row>
    <row r="5" spans="1:48" s="12" customFormat="1" ht="56.25" customHeight="1">
      <c r="A5" s="403"/>
      <c r="B5" s="9">
        <v>116</v>
      </c>
      <c r="C5" s="19" t="s">
        <v>58</v>
      </c>
      <c r="D5" s="212">
        <f>D6</f>
        <v>7000</v>
      </c>
      <c r="E5" s="212">
        <f aca="true" t="shared" si="0" ref="E5:AT5">E6</f>
        <v>4000</v>
      </c>
      <c r="F5" s="212">
        <f t="shared" si="0"/>
        <v>8500</v>
      </c>
      <c r="G5" s="212">
        <f t="shared" si="0"/>
        <v>6000</v>
      </c>
      <c r="H5" s="212">
        <f t="shared" si="0"/>
        <v>0</v>
      </c>
      <c r="I5" s="212">
        <f t="shared" si="0"/>
        <v>3500</v>
      </c>
      <c r="J5" s="212">
        <f t="shared" si="0"/>
        <v>4500</v>
      </c>
      <c r="K5" s="212">
        <f t="shared" si="0"/>
        <v>8500</v>
      </c>
      <c r="L5" s="212">
        <f t="shared" si="0"/>
        <v>25000</v>
      </c>
      <c r="M5" s="212">
        <f t="shared" si="0"/>
        <v>9000</v>
      </c>
      <c r="N5" s="212">
        <f t="shared" si="0"/>
        <v>8500</v>
      </c>
      <c r="O5" s="212">
        <f t="shared" si="0"/>
        <v>20000</v>
      </c>
      <c r="P5" s="212">
        <f t="shared" si="0"/>
        <v>9000</v>
      </c>
      <c r="Q5" s="212">
        <f t="shared" si="0"/>
        <v>18000</v>
      </c>
      <c r="R5" s="212">
        <f t="shared" si="0"/>
        <v>7000</v>
      </c>
      <c r="S5" s="212">
        <f t="shared" si="0"/>
        <v>4500</v>
      </c>
      <c r="T5" s="212">
        <f t="shared" si="0"/>
        <v>18000</v>
      </c>
      <c r="U5" s="212">
        <f t="shared" si="0"/>
        <v>1500</v>
      </c>
      <c r="V5" s="212">
        <f t="shared" si="0"/>
        <v>8000</v>
      </c>
      <c r="W5" s="212">
        <f t="shared" si="0"/>
        <v>0</v>
      </c>
      <c r="X5" s="212">
        <f t="shared" si="0"/>
        <v>3000</v>
      </c>
      <c r="Y5" s="212">
        <f t="shared" si="0"/>
        <v>8500</v>
      </c>
      <c r="Z5" s="212">
        <f t="shared" si="0"/>
        <v>7000</v>
      </c>
      <c r="AA5" s="212">
        <f t="shared" si="0"/>
        <v>6500</v>
      </c>
      <c r="AB5" s="212">
        <f t="shared" si="0"/>
        <v>10000</v>
      </c>
      <c r="AC5" s="212">
        <f t="shared" si="0"/>
        <v>4500</v>
      </c>
      <c r="AD5" s="212">
        <f t="shared" si="0"/>
        <v>5000</v>
      </c>
      <c r="AE5" s="212">
        <f t="shared" si="0"/>
        <v>14000</v>
      </c>
      <c r="AF5" s="212">
        <f t="shared" si="0"/>
        <v>8000</v>
      </c>
      <c r="AG5" s="212">
        <f t="shared" si="0"/>
        <v>12000</v>
      </c>
      <c r="AH5" s="212">
        <f t="shared" si="0"/>
        <v>10000</v>
      </c>
      <c r="AI5" s="212">
        <f t="shared" si="0"/>
        <v>40000</v>
      </c>
      <c r="AJ5" s="212">
        <f t="shared" si="0"/>
        <v>2500</v>
      </c>
      <c r="AK5" s="212">
        <f t="shared" si="0"/>
        <v>7000</v>
      </c>
      <c r="AL5" s="212">
        <f t="shared" si="0"/>
        <v>4000</v>
      </c>
      <c r="AM5" s="212">
        <f t="shared" si="0"/>
        <v>2000</v>
      </c>
      <c r="AN5" s="212">
        <f t="shared" si="0"/>
        <v>2000</v>
      </c>
      <c r="AO5" s="212">
        <f t="shared" si="0"/>
        <v>6500</v>
      </c>
      <c r="AP5" s="212">
        <f t="shared" si="0"/>
        <v>8000</v>
      </c>
      <c r="AQ5" s="212">
        <f t="shared" si="0"/>
        <v>1000</v>
      </c>
      <c r="AR5" s="212">
        <f t="shared" si="0"/>
        <v>7000</v>
      </c>
      <c r="AS5" s="212">
        <f t="shared" si="0"/>
        <v>4000</v>
      </c>
      <c r="AT5" s="212">
        <f t="shared" si="0"/>
        <v>7000</v>
      </c>
      <c r="AU5" s="212">
        <f>SUM(D5:AT5)</f>
        <v>350000</v>
      </c>
      <c r="AV5" s="212"/>
    </row>
    <row r="6" spans="1:49" s="406" customFormat="1" ht="56.25" customHeight="1">
      <c r="A6" s="404"/>
      <c r="B6" s="215">
        <v>1</v>
      </c>
      <c r="C6" s="19" t="s">
        <v>221</v>
      </c>
      <c r="D6" s="212">
        <v>7000</v>
      </c>
      <c r="E6" s="212">
        <v>4000</v>
      </c>
      <c r="F6" s="212">
        <v>8500</v>
      </c>
      <c r="G6" s="212">
        <v>6000</v>
      </c>
      <c r="H6" s="212">
        <v>0</v>
      </c>
      <c r="I6" s="212">
        <v>3500</v>
      </c>
      <c r="J6" s="212">
        <v>4500</v>
      </c>
      <c r="K6" s="212">
        <v>8500</v>
      </c>
      <c r="L6" s="212">
        <v>25000</v>
      </c>
      <c r="M6" s="212">
        <v>9000</v>
      </c>
      <c r="N6" s="212">
        <v>8500</v>
      </c>
      <c r="O6" s="212">
        <v>20000</v>
      </c>
      <c r="P6" s="212">
        <v>9000</v>
      </c>
      <c r="Q6" s="212">
        <v>18000</v>
      </c>
      <c r="R6" s="212">
        <v>7000</v>
      </c>
      <c r="S6" s="212">
        <v>4500</v>
      </c>
      <c r="T6" s="212">
        <v>18000</v>
      </c>
      <c r="U6" s="212">
        <v>1500</v>
      </c>
      <c r="V6" s="212">
        <v>8000</v>
      </c>
      <c r="W6" s="212">
        <v>0</v>
      </c>
      <c r="X6" s="212">
        <v>3000</v>
      </c>
      <c r="Y6" s="212">
        <v>8500</v>
      </c>
      <c r="Z6" s="212">
        <v>7000</v>
      </c>
      <c r="AA6" s="212">
        <v>6500</v>
      </c>
      <c r="AB6" s="212">
        <v>10000</v>
      </c>
      <c r="AC6" s="212">
        <v>4500</v>
      </c>
      <c r="AD6" s="212">
        <v>5000</v>
      </c>
      <c r="AE6" s="212">
        <v>14000</v>
      </c>
      <c r="AF6" s="212">
        <v>8000</v>
      </c>
      <c r="AG6" s="212">
        <v>12000</v>
      </c>
      <c r="AH6" s="212">
        <v>10000</v>
      </c>
      <c r="AI6" s="212">
        <v>40000</v>
      </c>
      <c r="AJ6" s="212">
        <v>2500</v>
      </c>
      <c r="AK6" s="212">
        <v>7000</v>
      </c>
      <c r="AL6" s="212">
        <v>4000</v>
      </c>
      <c r="AM6" s="212">
        <v>2000</v>
      </c>
      <c r="AN6" s="212">
        <v>2000</v>
      </c>
      <c r="AO6" s="212">
        <v>6500</v>
      </c>
      <c r="AP6" s="212">
        <v>8000</v>
      </c>
      <c r="AQ6" s="212">
        <v>1000</v>
      </c>
      <c r="AR6" s="212">
        <v>7000</v>
      </c>
      <c r="AS6" s="212">
        <v>4000</v>
      </c>
      <c r="AT6" s="212">
        <v>7000</v>
      </c>
      <c r="AU6" s="212">
        <f>SUM(D6:AT6)</f>
        <v>350000</v>
      </c>
      <c r="AV6" s="378" t="s">
        <v>251</v>
      </c>
      <c r="AW6" s="405"/>
    </row>
    <row r="7" spans="1:48" s="12" customFormat="1" ht="66" customHeight="1">
      <c r="A7" s="407" t="s">
        <v>63</v>
      </c>
      <c r="B7" s="407"/>
      <c r="C7" s="408"/>
      <c r="D7" s="212">
        <f>D5</f>
        <v>7000</v>
      </c>
      <c r="E7" s="212">
        <f aca="true" t="shared" si="1" ref="E7:AT7">E5</f>
        <v>4000</v>
      </c>
      <c r="F7" s="212">
        <f t="shared" si="1"/>
        <v>8500</v>
      </c>
      <c r="G7" s="212">
        <f t="shared" si="1"/>
        <v>6000</v>
      </c>
      <c r="H7" s="212">
        <f t="shared" si="1"/>
        <v>0</v>
      </c>
      <c r="I7" s="212">
        <f t="shared" si="1"/>
        <v>3500</v>
      </c>
      <c r="J7" s="212">
        <f t="shared" si="1"/>
        <v>4500</v>
      </c>
      <c r="K7" s="212">
        <f t="shared" si="1"/>
        <v>8500</v>
      </c>
      <c r="L7" s="212">
        <f t="shared" si="1"/>
        <v>25000</v>
      </c>
      <c r="M7" s="212">
        <f t="shared" si="1"/>
        <v>9000</v>
      </c>
      <c r="N7" s="212">
        <f t="shared" si="1"/>
        <v>8500</v>
      </c>
      <c r="O7" s="212">
        <f t="shared" si="1"/>
        <v>20000</v>
      </c>
      <c r="P7" s="212">
        <f t="shared" si="1"/>
        <v>9000</v>
      </c>
      <c r="Q7" s="212">
        <f t="shared" si="1"/>
        <v>18000</v>
      </c>
      <c r="R7" s="212">
        <f t="shared" si="1"/>
        <v>7000</v>
      </c>
      <c r="S7" s="212">
        <f t="shared" si="1"/>
        <v>4500</v>
      </c>
      <c r="T7" s="212">
        <f t="shared" si="1"/>
        <v>18000</v>
      </c>
      <c r="U7" s="212">
        <f t="shared" si="1"/>
        <v>1500</v>
      </c>
      <c r="V7" s="212">
        <f t="shared" si="1"/>
        <v>8000</v>
      </c>
      <c r="W7" s="212">
        <f t="shared" si="1"/>
        <v>0</v>
      </c>
      <c r="X7" s="212">
        <f t="shared" si="1"/>
        <v>3000</v>
      </c>
      <c r="Y7" s="212">
        <f t="shared" si="1"/>
        <v>8500</v>
      </c>
      <c r="Z7" s="212">
        <f t="shared" si="1"/>
        <v>7000</v>
      </c>
      <c r="AA7" s="212">
        <f t="shared" si="1"/>
        <v>6500</v>
      </c>
      <c r="AB7" s="212">
        <f t="shared" si="1"/>
        <v>10000</v>
      </c>
      <c r="AC7" s="212">
        <f t="shared" si="1"/>
        <v>4500</v>
      </c>
      <c r="AD7" s="212">
        <f t="shared" si="1"/>
        <v>5000</v>
      </c>
      <c r="AE7" s="212">
        <f t="shared" si="1"/>
        <v>14000</v>
      </c>
      <c r="AF7" s="212">
        <f t="shared" si="1"/>
        <v>8000</v>
      </c>
      <c r="AG7" s="212">
        <f t="shared" si="1"/>
        <v>12000</v>
      </c>
      <c r="AH7" s="212">
        <f t="shared" si="1"/>
        <v>10000</v>
      </c>
      <c r="AI7" s="212">
        <f t="shared" si="1"/>
        <v>40000</v>
      </c>
      <c r="AJ7" s="212">
        <f t="shared" si="1"/>
        <v>2500</v>
      </c>
      <c r="AK7" s="212">
        <f t="shared" si="1"/>
        <v>7000</v>
      </c>
      <c r="AL7" s="212">
        <f t="shared" si="1"/>
        <v>4000</v>
      </c>
      <c r="AM7" s="212">
        <f t="shared" si="1"/>
        <v>2000</v>
      </c>
      <c r="AN7" s="212">
        <f t="shared" si="1"/>
        <v>2000</v>
      </c>
      <c r="AO7" s="212">
        <f t="shared" si="1"/>
        <v>6500</v>
      </c>
      <c r="AP7" s="212">
        <f t="shared" si="1"/>
        <v>8000</v>
      </c>
      <c r="AQ7" s="212">
        <f t="shared" si="1"/>
        <v>1000</v>
      </c>
      <c r="AR7" s="212">
        <f t="shared" si="1"/>
        <v>7000</v>
      </c>
      <c r="AS7" s="212">
        <f t="shared" si="1"/>
        <v>4000</v>
      </c>
      <c r="AT7" s="212">
        <f t="shared" si="1"/>
        <v>7000</v>
      </c>
      <c r="AU7" s="212">
        <f>SUM(D7:AT7)</f>
        <v>350000</v>
      </c>
      <c r="AV7" s="378"/>
    </row>
    <row r="8" spans="1:48" s="12" customFormat="1" ht="12.75">
      <c r="A8" s="140">
        <v>22</v>
      </c>
      <c r="B8" s="240"/>
      <c r="C8" s="141" t="s">
        <v>105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</row>
    <row r="9" spans="1:48" s="12" customFormat="1" ht="23.25" customHeight="1">
      <c r="A9" s="140">
        <v>2211</v>
      </c>
      <c r="B9" s="240"/>
      <c r="C9" s="141" t="s">
        <v>105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</row>
    <row r="10" spans="1:48" s="12" customFormat="1" ht="57" customHeight="1">
      <c r="A10" s="403"/>
      <c r="B10" s="9">
        <v>205</v>
      </c>
      <c r="C10" s="19" t="s">
        <v>73</v>
      </c>
      <c r="D10" s="212">
        <v>10000</v>
      </c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>
        <v>10000</v>
      </c>
      <c r="AV10" s="378" t="s">
        <v>251</v>
      </c>
    </row>
    <row r="11" spans="1:48" s="12" customFormat="1" ht="61.5" customHeight="1">
      <c r="A11" s="404"/>
      <c r="B11" s="9">
        <v>209</v>
      </c>
      <c r="C11" s="138" t="s">
        <v>60</v>
      </c>
      <c r="D11" s="212">
        <f>D12+D13+D14+D15+D16+D17</f>
        <v>200000</v>
      </c>
      <c r="E11" s="212">
        <f aca="true" t="shared" si="2" ref="E11:AU11">E12+E13+E14+E15+E16+E17</f>
        <v>0</v>
      </c>
      <c r="F11" s="212">
        <f t="shared" si="2"/>
        <v>0</v>
      </c>
      <c r="G11" s="212">
        <f t="shared" si="2"/>
        <v>0</v>
      </c>
      <c r="H11" s="212">
        <f t="shared" si="2"/>
        <v>0</v>
      </c>
      <c r="I11" s="212">
        <f t="shared" si="2"/>
        <v>0</v>
      </c>
      <c r="J11" s="212">
        <f t="shared" si="2"/>
        <v>0</v>
      </c>
      <c r="K11" s="212">
        <f t="shared" si="2"/>
        <v>0</v>
      </c>
      <c r="L11" s="212">
        <f t="shared" si="2"/>
        <v>0</v>
      </c>
      <c r="M11" s="212">
        <f t="shared" si="2"/>
        <v>0</v>
      </c>
      <c r="N11" s="212">
        <f t="shared" si="2"/>
        <v>0</v>
      </c>
      <c r="O11" s="212">
        <f t="shared" si="2"/>
        <v>0</v>
      </c>
      <c r="P11" s="212">
        <f t="shared" si="2"/>
        <v>0</v>
      </c>
      <c r="Q11" s="212">
        <f t="shared" si="2"/>
        <v>0</v>
      </c>
      <c r="R11" s="212">
        <f t="shared" si="2"/>
        <v>0</v>
      </c>
      <c r="S11" s="212">
        <f t="shared" si="2"/>
        <v>0</v>
      </c>
      <c r="T11" s="212">
        <f t="shared" si="2"/>
        <v>0</v>
      </c>
      <c r="U11" s="212">
        <f t="shared" si="2"/>
        <v>0</v>
      </c>
      <c r="V11" s="212">
        <f t="shared" si="2"/>
        <v>0</v>
      </c>
      <c r="W11" s="212">
        <f t="shared" si="2"/>
        <v>0</v>
      </c>
      <c r="X11" s="212">
        <f t="shared" si="2"/>
        <v>0</v>
      </c>
      <c r="Y11" s="212">
        <f t="shared" si="2"/>
        <v>0</v>
      </c>
      <c r="Z11" s="212">
        <f t="shared" si="2"/>
        <v>0</v>
      </c>
      <c r="AA11" s="212">
        <f t="shared" si="2"/>
        <v>0</v>
      </c>
      <c r="AB11" s="212">
        <f t="shared" si="2"/>
        <v>0</v>
      </c>
      <c r="AC11" s="212">
        <f t="shared" si="2"/>
        <v>0</v>
      </c>
      <c r="AD11" s="212">
        <f t="shared" si="2"/>
        <v>0</v>
      </c>
      <c r="AE11" s="212">
        <f t="shared" si="2"/>
        <v>0</v>
      </c>
      <c r="AF11" s="212">
        <f t="shared" si="2"/>
        <v>0</v>
      </c>
      <c r="AG11" s="212">
        <f t="shared" si="2"/>
        <v>0</v>
      </c>
      <c r="AH11" s="212">
        <f t="shared" si="2"/>
        <v>0</v>
      </c>
      <c r="AI11" s="212">
        <f t="shared" si="2"/>
        <v>0</v>
      </c>
      <c r="AJ11" s="212">
        <f t="shared" si="2"/>
        <v>0</v>
      </c>
      <c r="AK11" s="212">
        <f t="shared" si="2"/>
        <v>0</v>
      </c>
      <c r="AL11" s="212">
        <f t="shared" si="2"/>
        <v>0</v>
      </c>
      <c r="AM11" s="212">
        <f t="shared" si="2"/>
        <v>0</v>
      </c>
      <c r="AN11" s="212">
        <f t="shared" si="2"/>
        <v>0</v>
      </c>
      <c r="AO11" s="212">
        <f t="shared" si="2"/>
        <v>0</v>
      </c>
      <c r="AP11" s="212">
        <f t="shared" si="2"/>
        <v>0</v>
      </c>
      <c r="AQ11" s="212">
        <f t="shared" si="2"/>
        <v>0</v>
      </c>
      <c r="AR11" s="212">
        <f t="shared" si="2"/>
        <v>0</v>
      </c>
      <c r="AS11" s="212">
        <f t="shared" si="2"/>
        <v>0</v>
      </c>
      <c r="AT11" s="212">
        <f t="shared" si="2"/>
        <v>0</v>
      </c>
      <c r="AU11" s="212">
        <f t="shared" si="2"/>
        <v>200000</v>
      </c>
      <c r="AV11" s="378" t="s">
        <v>251</v>
      </c>
    </row>
    <row r="12" spans="1:48" s="406" customFormat="1" ht="61.5" customHeight="1">
      <c r="A12" s="404"/>
      <c r="B12" s="9">
        <v>1</v>
      </c>
      <c r="C12" s="409" t="s">
        <v>25</v>
      </c>
      <c r="D12" s="378">
        <v>23000</v>
      </c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>
        <f>SUM(D12:AT12)</f>
        <v>23000</v>
      </c>
      <c r="AV12" s="378" t="s">
        <v>251</v>
      </c>
    </row>
    <row r="13" spans="1:48" s="406" customFormat="1" ht="61.5" customHeight="1">
      <c r="A13" s="404"/>
      <c r="B13" s="9">
        <v>2</v>
      </c>
      <c r="C13" s="409" t="s">
        <v>26</v>
      </c>
      <c r="D13" s="378">
        <v>2000</v>
      </c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>
        <f>SUM(D13:AT13)</f>
        <v>2000</v>
      </c>
      <c r="AV13" s="378"/>
    </row>
    <row r="14" spans="1:48" s="406" customFormat="1" ht="61.5" customHeight="1">
      <c r="A14" s="404"/>
      <c r="B14" s="9">
        <v>3</v>
      </c>
      <c r="C14" s="409" t="s">
        <v>386</v>
      </c>
      <c r="D14" s="378">
        <v>25000</v>
      </c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>
        <f>SUM(D14:AT14)</f>
        <v>25000</v>
      </c>
      <c r="AV14" s="378"/>
    </row>
    <row r="15" spans="1:48" s="406" customFormat="1" ht="61.5" customHeight="1">
      <c r="A15" s="404"/>
      <c r="B15" s="9">
        <v>4</v>
      </c>
      <c r="C15" s="409" t="s">
        <v>387</v>
      </c>
      <c r="D15" s="378">
        <v>10000</v>
      </c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>
        <f>SUM(D15:AT15)</f>
        <v>10000</v>
      </c>
      <c r="AV15" s="378"/>
    </row>
    <row r="16" spans="1:48" s="406" customFormat="1" ht="61.5" customHeight="1">
      <c r="A16" s="410"/>
      <c r="B16" s="9">
        <v>5</v>
      </c>
      <c r="C16" s="409" t="s">
        <v>27</v>
      </c>
      <c r="D16" s="378">
        <v>90000</v>
      </c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>
        <f>SUM(D16:AT16)</f>
        <v>90000</v>
      </c>
      <c r="AV16" s="378"/>
    </row>
    <row r="17" spans="1:48" s="406" customFormat="1" ht="61.5" customHeight="1">
      <c r="A17" s="411"/>
      <c r="B17" s="412">
        <v>6</v>
      </c>
      <c r="C17" s="413" t="s">
        <v>435</v>
      </c>
      <c r="D17" s="378">
        <v>50000</v>
      </c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>
        <f>SUM(D17:AT17)</f>
        <v>50000</v>
      </c>
      <c r="AV17" s="378"/>
    </row>
    <row r="18" spans="1:48" s="12" customFormat="1" ht="56.25">
      <c r="A18" s="252" t="s">
        <v>24</v>
      </c>
      <c r="B18" s="253"/>
      <c r="C18" s="254"/>
      <c r="D18" s="378">
        <f>D11+D10</f>
        <v>210000</v>
      </c>
      <c r="E18" s="378">
        <f aca="true" t="shared" si="3" ref="E18:AP18">E11+E10</f>
        <v>0</v>
      </c>
      <c r="F18" s="378">
        <f t="shared" si="3"/>
        <v>0</v>
      </c>
      <c r="G18" s="378">
        <f t="shared" si="3"/>
        <v>0</v>
      </c>
      <c r="H18" s="378">
        <f t="shared" si="3"/>
        <v>0</v>
      </c>
      <c r="I18" s="378">
        <f t="shared" si="3"/>
        <v>0</v>
      </c>
      <c r="J18" s="378">
        <f t="shared" si="3"/>
        <v>0</v>
      </c>
      <c r="K18" s="378">
        <f t="shared" si="3"/>
        <v>0</v>
      </c>
      <c r="L18" s="378">
        <f t="shared" si="3"/>
        <v>0</v>
      </c>
      <c r="M18" s="378">
        <f t="shared" si="3"/>
        <v>0</v>
      </c>
      <c r="N18" s="378">
        <f t="shared" si="3"/>
        <v>0</v>
      </c>
      <c r="O18" s="378">
        <f t="shared" si="3"/>
        <v>0</v>
      </c>
      <c r="P18" s="378">
        <f t="shared" si="3"/>
        <v>0</v>
      </c>
      <c r="Q18" s="378">
        <f t="shared" si="3"/>
        <v>0</v>
      </c>
      <c r="R18" s="378">
        <f t="shared" si="3"/>
        <v>0</v>
      </c>
      <c r="S18" s="378">
        <f t="shared" si="3"/>
        <v>0</v>
      </c>
      <c r="T18" s="378">
        <f t="shared" si="3"/>
        <v>0</v>
      </c>
      <c r="U18" s="378">
        <f t="shared" si="3"/>
        <v>0</v>
      </c>
      <c r="V18" s="378">
        <f t="shared" si="3"/>
        <v>0</v>
      </c>
      <c r="W18" s="378">
        <f t="shared" si="3"/>
        <v>0</v>
      </c>
      <c r="X18" s="378">
        <f t="shared" si="3"/>
        <v>0</v>
      </c>
      <c r="Y18" s="378">
        <f t="shared" si="3"/>
        <v>0</v>
      </c>
      <c r="Z18" s="378">
        <f t="shared" si="3"/>
        <v>0</v>
      </c>
      <c r="AA18" s="378">
        <f t="shared" si="3"/>
        <v>0</v>
      </c>
      <c r="AB18" s="378">
        <f t="shared" si="3"/>
        <v>0</v>
      </c>
      <c r="AC18" s="378">
        <f t="shared" si="3"/>
        <v>0</v>
      </c>
      <c r="AD18" s="378">
        <f t="shared" si="3"/>
        <v>0</v>
      </c>
      <c r="AE18" s="378">
        <f t="shared" si="3"/>
        <v>0</v>
      </c>
      <c r="AF18" s="378">
        <f t="shared" si="3"/>
        <v>0</v>
      </c>
      <c r="AG18" s="378">
        <f t="shared" si="3"/>
        <v>0</v>
      </c>
      <c r="AH18" s="378">
        <f t="shared" si="3"/>
        <v>0</v>
      </c>
      <c r="AI18" s="378">
        <f t="shared" si="3"/>
        <v>0</v>
      </c>
      <c r="AJ18" s="378">
        <f t="shared" si="3"/>
        <v>0</v>
      </c>
      <c r="AK18" s="378">
        <f t="shared" si="3"/>
        <v>0</v>
      </c>
      <c r="AL18" s="378">
        <f t="shared" si="3"/>
        <v>0</v>
      </c>
      <c r="AM18" s="378">
        <f t="shared" si="3"/>
        <v>0</v>
      </c>
      <c r="AN18" s="378">
        <f t="shared" si="3"/>
        <v>0</v>
      </c>
      <c r="AO18" s="378">
        <f t="shared" si="3"/>
        <v>0</v>
      </c>
      <c r="AP18" s="378">
        <f t="shared" si="3"/>
        <v>0</v>
      </c>
      <c r="AQ18" s="378">
        <f>AQ11+AQ10</f>
        <v>0</v>
      </c>
      <c r="AR18" s="378">
        <f>AR11+AR10</f>
        <v>0</v>
      </c>
      <c r="AS18" s="378">
        <f>AS11+AS10</f>
        <v>0</v>
      </c>
      <c r="AT18" s="378">
        <f>AT11+AT10</f>
        <v>0</v>
      </c>
      <c r="AU18" s="378">
        <f>AU11+AU10</f>
        <v>210000</v>
      </c>
      <c r="AV18" s="378"/>
    </row>
    <row r="19" spans="1:48" s="12" customFormat="1" ht="56.25">
      <c r="A19" s="414" t="s">
        <v>85</v>
      </c>
      <c r="B19" s="414"/>
      <c r="C19" s="415"/>
      <c r="D19" s="378">
        <f aca="true" t="shared" si="4" ref="D19:AT19">D18+D7</f>
        <v>217000</v>
      </c>
      <c r="E19" s="378">
        <f t="shared" si="4"/>
        <v>4000</v>
      </c>
      <c r="F19" s="378">
        <f t="shared" si="4"/>
        <v>8500</v>
      </c>
      <c r="G19" s="378">
        <f t="shared" si="4"/>
        <v>6000</v>
      </c>
      <c r="H19" s="378">
        <f t="shared" si="4"/>
        <v>0</v>
      </c>
      <c r="I19" s="378">
        <f t="shared" si="4"/>
        <v>3500</v>
      </c>
      <c r="J19" s="378">
        <f t="shared" si="4"/>
        <v>4500</v>
      </c>
      <c r="K19" s="378">
        <f t="shared" si="4"/>
        <v>8500</v>
      </c>
      <c r="L19" s="378">
        <f t="shared" si="4"/>
        <v>25000</v>
      </c>
      <c r="M19" s="378">
        <f t="shared" si="4"/>
        <v>9000</v>
      </c>
      <c r="N19" s="378">
        <f t="shared" si="4"/>
        <v>8500</v>
      </c>
      <c r="O19" s="378">
        <f t="shared" si="4"/>
        <v>20000</v>
      </c>
      <c r="P19" s="378">
        <f t="shared" si="4"/>
        <v>9000</v>
      </c>
      <c r="Q19" s="378">
        <f t="shared" si="4"/>
        <v>18000</v>
      </c>
      <c r="R19" s="378">
        <f t="shared" si="4"/>
        <v>7000</v>
      </c>
      <c r="S19" s="378">
        <f t="shared" si="4"/>
        <v>4500</v>
      </c>
      <c r="T19" s="378">
        <f t="shared" si="4"/>
        <v>18000</v>
      </c>
      <c r="U19" s="378">
        <f t="shared" si="4"/>
        <v>1500</v>
      </c>
      <c r="V19" s="378">
        <f t="shared" si="4"/>
        <v>8000</v>
      </c>
      <c r="W19" s="378">
        <f t="shared" si="4"/>
        <v>0</v>
      </c>
      <c r="X19" s="378">
        <f t="shared" si="4"/>
        <v>3000</v>
      </c>
      <c r="Y19" s="378">
        <f t="shared" si="4"/>
        <v>8500</v>
      </c>
      <c r="Z19" s="378">
        <f t="shared" si="4"/>
        <v>7000</v>
      </c>
      <c r="AA19" s="378">
        <f t="shared" si="4"/>
        <v>6500</v>
      </c>
      <c r="AB19" s="378">
        <f t="shared" si="4"/>
        <v>10000</v>
      </c>
      <c r="AC19" s="378">
        <f t="shared" si="4"/>
        <v>4500</v>
      </c>
      <c r="AD19" s="378">
        <f t="shared" si="4"/>
        <v>5000</v>
      </c>
      <c r="AE19" s="378">
        <f t="shared" si="4"/>
        <v>14000</v>
      </c>
      <c r="AF19" s="378">
        <f t="shared" si="4"/>
        <v>8000</v>
      </c>
      <c r="AG19" s="378">
        <f t="shared" si="4"/>
        <v>12000</v>
      </c>
      <c r="AH19" s="378">
        <f t="shared" si="4"/>
        <v>10000</v>
      </c>
      <c r="AI19" s="378">
        <f t="shared" si="4"/>
        <v>40000</v>
      </c>
      <c r="AJ19" s="378">
        <f t="shared" si="4"/>
        <v>2500</v>
      </c>
      <c r="AK19" s="378">
        <f t="shared" si="4"/>
        <v>7000</v>
      </c>
      <c r="AL19" s="378">
        <f t="shared" si="4"/>
        <v>4000</v>
      </c>
      <c r="AM19" s="378">
        <f t="shared" si="4"/>
        <v>2000</v>
      </c>
      <c r="AN19" s="378">
        <f t="shared" si="4"/>
        <v>2000</v>
      </c>
      <c r="AO19" s="378">
        <f t="shared" si="4"/>
        <v>6500</v>
      </c>
      <c r="AP19" s="378">
        <f t="shared" si="4"/>
        <v>8000</v>
      </c>
      <c r="AQ19" s="378">
        <f t="shared" si="4"/>
        <v>1000</v>
      </c>
      <c r="AR19" s="378">
        <f t="shared" si="4"/>
        <v>7000</v>
      </c>
      <c r="AS19" s="378">
        <f t="shared" si="4"/>
        <v>4000</v>
      </c>
      <c r="AT19" s="378">
        <f t="shared" si="4"/>
        <v>7000</v>
      </c>
      <c r="AU19" s="378">
        <f>SUM(D19:AT19)</f>
        <v>560000</v>
      </c>
      <c r="AV19" s="378"/>
    </row>
    <row r="20" spans="1:52" s="12" customFormat="1" ht="87.75" customHeight="1">
      <c r="A20" s="416" t="s">
        <v>28</v>
      </c>
      <c r="B20" s="417"/>
      <c r="C20" s="418"/>
      <c r="D20" s="393">
        <f>D19+'4430'!D71+'4425'!D105+'4420'!D29+'4415'!D50+'4410'!D102+'4405'!D50+'4401'!D124</f>
        <v>172171300</v>
      </c>
      <c r="E20" s="393">
        <f>E19+'4430'!E71+'4425'!E105+'4420'!E29+'4415'!E50+'4410'!E102+'4405'!E50+'4401'!E124</f>
        <v>46882125</v>
      </c>
      <c r="F20" s="393">
        <f>F19+'4430'!F71+'4425'!F105+'4420'!F29+'4415'!F50+'4410'!F102+'4405'!F50+'4401'!F124</f>
        <v>30016925</v>
      </c>
      <c r="G20" s="393">
        <f>G19+'4430'!G71+'4425'!G105+'4420'!G29+'4415'!G50+'4410'!G102+'4405'!G50+'4401'!G124</f>
        <v>30004225</v>
      </c>
      <c r="H20" s="393">
        <f>H19+'4430'!H71+'4425'!H105+'4420'!H29+'4415'!H50+'4410'!H102+'4405'!H50+'4401'!H124</f>
        <v>29769625</v>
      </c>
      <c r="I20" s="393">
        <f>I19+'4430'!I71+'4425'!I105+'4420'!I29+'4415'!I50+'4410'!I102+'4405'!I50+'4401'!I124</f>
        <v>27121775</v>
      </c>
      <c r="J20" s="393">
        <f>J19+'4430'!J71+'4425'!J105+'4420'!J29+'4415'!J50+'4410'!J102+'4405'!J50+'4401'!J124</f>
        <v>24559275</v>
      </c>
      <c r="K20" s="393">
        <f>K19+'4430'!K71+'4425'!K105+'4420'!K29+'4415'!K50+'4410'!K102+'4405'!K50+'4401'!K124</f>
        <v>24007365</v>
      </c>
      <c r="L20" s="393">
        <f>L19+'4430'!L71+'4425'!L105+'4420'!L29+'4415'!L50+'4410'!L102+'4405'!L50+'4401'!L124</f>
        <v>23419915</v>
      </c>
      <c r="M20" s="393">
        <f>M19+'4430'!M71+'4425'!M105+'4420'!M29+'4415'!M50+'4410'!M102+'4405'!M50+'4401'!M124</f>
        <v>26149665</v>
      </c>
      <c r="N20" s="393">
        <f>N19+'4430'!N71+'4425'!N105+'4420'!N29+'4415'!N50+'4410'!N102+'4405'!N50+'4401'!N124</f>
        <v>25597465</v>
      </c>
      <c r="O20" s="393">
        <f>O19+'4430'!O71+'4425'!O105+'4420'!O29+'4415'!O50+'4410'!O102+'4405'!O50+'4401'!O124</f>
        <v>25654290</v>
      </c>
      <c r="P20" s="393">
        <f>P19+'4430'!P71+'4425'!P105+'4420'!P29+'4415'!P50+'4410'!P102+'4405'!P50+'4401'!P124</f>
        <v>42361515</v>
      </c>
      <c r="Q20" s="393">
        <f>Q19+'4430'!Q71+'4425'!Q105+'4420'!Q29+'4415'!Q50+'4410'!Q102+'4405'!Q50+'4401'!Q124</f>
        <v>38630515</v>
      </c>
      <c r="R20" s="393">
        <f>R19+'4430'!R71+'4425'!R105+'4420'!R29+'4415'!R50+'4410'!R102+'4405'!R50+'4401'!R124</f>
        <v>21145815</v>
      </c>
      <c r="S20" s="393">
        <f>S19+'4430'!S71+'4425'!S105+'4420'!S29+'4415'!S50+'4410'!S102+'4405'!S50+'4401'!S124</f>
        <v>21079615</v>
      </c>
      <c r="T20" s="393">
        <f>T19+'4430'!T71+'4425'!T105+'4420'!T29+'4415'!T50+'4410'!T102+'4405'!T50+'4401'!T124</f>
        <v>20763815</v>
      </c>
      <c r="U20" s="393">
        <f>U19+'4430'!U71+'4425'!U105+'4420'!U29+'4415'!U50+'4410'!U102+'4405'!U50+'4401'!U124</f>
        <v>20358640</v>
      </c>
      <c r="V20" s="393">
        <f>V19+'4430'!V71+'4425'!V105+'4420'!V29+'4415'!V50+'4410'!V102+'4405'!V50+'4401'!V124</f>
        <v>18036465</v>
      </c>
      <c r="W20" s="393">
        <f>W19+'4430'!W71+'4425'!W105+'4420'!W29+'4415'!W50+'4410'!W102+'4405'!W50+'4401'!W124</f>
        <v>15899515</v>
      </c>
      <c r="X20" s="393">
        <f>X19+'4430'!X71+'4425'!X105+'4420'!X29+'4415'!X50+'4410'!X102+'4405'!X50+'4401'!X124</f>
        <v>15243215</v>
      </c>
      <c r="Y20" s="393">
        <f>Y19+'4430'!Y71+'4425'!Y105+'4420'!Y29+'4415'!Y50+'4410'!Y102+'4405'!Y50+'4401'!Y124</f>
        <v>14586965</v>
      </c>
      <c r="Z20" s="393">
        <f>Z19+'4430'!Z71+'4425'!Z105+'4420'!Z29+'4415'!Z50+'4410'!Z102+'4405'!Z50+'4401'!Z124</f>
        <v>16475315</v>
      </c>
      <c r="AA20" s="393">
        <f>AA19+'4430'!AA71+'4425'!AA105+'4420'!AA29+'4415'!AA50+'4410'!AA102+'4405'!AA50+'4401'!AA124</f>
        <v>16601165</v>
      </c>
      <c r="AB20" s="393">
        <f>AB19+'4430'!AB71+'4425'!AB105+'4420'!AB29+'4415'!AB50+'4410'!AB102+'4405'!AB50+'4401'!AB124</f>
        <v>15229015</v>
      </c>
      <c r="AC20" s="393">
        <f>AC19+'4430'!AC71+'4425'!AC105+'4420'!AC29+'4415'!AC50+'4410'!AC102+'4405'!AC50+'4401'!AC124</f>
        <v>15238265</v>
      </c>
      <c r="AD20" s="393">
        <f>AD19+'4430'!AD71+'4425'!AD105+'4420'!AD29+'4415'!AD50+'4410'!AD102+'4405'!AD50+'4401'!AD124</f>
        <v>15182315</v>
      </c>
      <c r="AE20" s="393">
        <f>AE19+'4430'!AE71+'4425'!AE105+'4420'!AE29+'4415'!AE50+'4410'!AE102+'4405'!AE50+'4401'!AE124</f>
        <v>29237165</v>
      </c>
      <c r="AF20" s="393">
        <f>AF19+'4430'!AF71+'4425'!AF105+'4420'!AF29+'4415'!AF50+'4410'!AF102+'4405'!AF50+'4401'!AF124</f>
        <v>19083570</v>
      </c>
      <c r="AG20" s="393">
        <f>AG19+'4430'!AG71+'4425'!AG105+'4420'!AG29+'4415'!AG50+'4410'!AG102+'4405'!AG50+'4401'!AG124</f>
        <v>13206820</v>
      </c>
      <c r="AH20" s="393">
        <f>AH19+'4430'!AH71+'4425'!AH105+'4420'!AH29+'4415'!AH50+'4410'!AH102+'4405'!AH50+'4401'!AH124</f>
        <v>22466370</v>
      </c>
      <c r="AI20" s="393">
        <f>AI19+'4430'!AI71+'4425'!AI105+'4420'!AI29+'4415'!AI50+'4410'!AI102+'4405'!AI50+'4401'!AI124</f>
        <v>19277290</v>
      </c>
      <c r="AJ20" s="393">
        <f>AJ19+'4430'!AJ71+'4425'!AJ105+'4420'!AJ29+'4415'!AJ50+'4410'!AJ102+'4405'!AJ50+'4401'!AJ124</f>
        <v>14867315</v>
      </c>
      <c r="AK20" s="393">
        <f>AK19+'4430'!AK71+'4425'!AK105+'4420'!AK29+'4415'!AK50+'4410'!AK102+'4405'!AK50+'4401'!AK124</f>
        <v>13684640</v>
      </c>
      <c r="AL20" s="393">
        <f>AL19+'4430'!AL71+'4425'!AL105+'4420'!AL29+'4415'!AL50+'4410'!AL102+'4405'!AL50+'4401'!AL124</f>
        <v>11170070</v>
      </c>
      <c r="AM20" s="393">
        <f>AM19+'4430'!AM71+'4425'!AM105+'4420'!AM29+'4415'!AM50+'4410'!AM102+'4405'!AM50+'4401'!AM124</f>
        <v>11381650</v>
      </c>
      <c r="AN20" s="393">
        <f>AN19+'4430'!AN71+'4425'!AN105+'4420'!AN29+'4415'!AN50+'4410'!AN102+'4405'!AN50+'4401'!AN124</f>
        <v>13245020</v>
      </c>
      <c r="AO20" s="393">
        <f>AO19+'4430'!AO71+'4425'!AO105+'4420'!AO29+'4415'!AO50+'4410'!AO102+'4405'!AO50+'4401'!AO124</f>
        <v>13244520</v>
      </c>
      <c r="AP20" s="393">
        <f>AP19+'4430'!AP71+'4425'!AP105+'4420'!AP29+'4415'!AP50+'4410'!AP102+'4405'!AP50+'4401'!AP124</f>
        <v>11465020</v>
      </c>
      <c r="AQ20" s="393">
        <f>AQ19+'4430'!AQ71+'4425'!AQ105+'4420'!AQ29+'4415'!AQ50+'4410'!AQ102+'4405'!AQ50+'4401'!AQ124</f>
        <v>11199760</v>
      </c>
      <c r="AR20" s="393">
        <f>AR19+'4430'!AR71+'4425'!AR105+'4420'!AR29+'4415'!AR50+'4410'!AR102+'4405'!AR50+'4401'!AR124</f>
        <v>22685575</v>
      </c>
      <c r="AS20" s="393">
        <f>AS19+'4430'!AS71+'4425'!AS105+'4420'!AS29+'4415'!AS50+'4410'!AS102+'4405'!AS50+'4401'!AS124</f>
        <v>14384060</v>
      </c>
      <c r="AT20" s="393">
        <f>AT19+'4430'!AT71+'4425'!AT105+'4420'!AT29+'4415'!AT50+'4410'!AT102+'4405'!AT50+'4401'!AT124</f>
        <v>27825055</v>
      </c>
      <c r="AU20" s="393">
        <f>AU19+'4430'!AU71+'4425'!AU105+'4420'!AU29+'4415'!AU50+'4410'!AU102+'4405'!AU50+'4401'!AU124</f>
        <v>1066272000</v>
      </c>
      <c r="AV20" s="393"/>
      <c r="AW20" s="36"/>
      <c r="AZ20" s="35"/>
    </row>
    <row r="22" spans="47:50" ht="15.75">
      <c r="AU22" s="29"/>
      <c r="AW22" s="208"/>
      <c r="AX22" s="208"/>
    </row>
    <row r="24" ht="15.75">
      <c r="AW24" s="40"/>
    </row>
    <row r="25" spans="32:36" ht="15.75">
      <c r="AF25" s="209"/>
      <c r="AG25" s="210"/>
      <c r="AH25" s="210"/>
      <c r="AI25" s="210"/>
      <c r="AJ25" s="210"/>
    </row>
  </sheetData>
  <sheetProtection/>
  <mergeCells count="9">
    <mergeCell ref="AW22:AX22"/>
    <mergeCell ref="AF25:AJ25"/>
    <mergeCell ref="A1:C1"/>
    <mergeCell ref="A20:C20"/>
    <mergeCell ref="A7:C7"/>
    <mergeCell ref="A18:C18"/>
    <mergeCell ref="A19:C19"/>
    <mergeCell ref="A5:A6"/>
    <mergeCell ref="A10:A16"/>
  </mergeCells>
  <printOptions horizontalCentered="1"/>
  <pageMargins left="0.1968503937007874" right="0.15748031496062992" top="0.8267716535433072" bottom="0.35433070866141736" header="0.1968503937007874" footer="0.1968503937007874"/>
  <pageSetup horizontalDpi="300" verticalDpi="300" orientation="landscape" paperSize="9" scale="75" r:id="rId1"/>
  <headerFooter alignWithMargins="0">
    <oddHeader>&amp;C&amp;"Arial,غامق"&amp;12بيان النفقات الجارية لمديريات التربية والتعليم للعام 2023&amp;R
الفصل : 2501 وزارة التربية والتعليم
البرنامج :4435 محو الأمية</oddHeader>
    <oddFooter>&amp;LForm# QF 27-56 rev.a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hesham</dc:creator>
  <cp:keywords/>
  <dc:description/>
  <cp:lastModifiedBy>Mohammad Abu-Omair</cp:lastModifiedBy>
  <cp:lastPrinted>2023-03-06T09:57:55Z</cp:lastPrinted>
  <dcterms:created xsi:type="dcterms:W3CDTF">2009-04-28T21:11:03Z</dcterms:created>
  <dcterms:modified xsi:type="dcterms:W3CDTF">2023-03-06T10:00:02Z</dcterms:modified>
  <cp:category/>
  <cp:version/>
  <cp:contentType/>
  <cp:contentStatus/>
</cp:coreProperties>
</file>